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19"/>
  </bookViews>
  <sheets>
    <sheet name="НАСЛОВ" sheetId="1" r:id="rId1"/>
    <sheet name="Садржај" sheetId="2" r:id="rId2"/>
    <sheet name="ДЕМОГРАФИЈА" sheetId="3" r:id="rId3"/>
    <sheet name="ЗДР.РАД. И САРАД." sheetId="4" r:id="rId4"/>
    <sheet name="СТОМАТОЛОГИЈА " sheetId="5" r:id="rId5"/>
    <sheet name="АПОТЕКА" sheetId="6" r:id="rId6"/>
    <sheet name="НЕМЕД.РАДНИЦИ " sheetId="7" r:id="rId7"/>
    <sheet name="ЗБИРНО КАДРОВИ " sheetId="8" r:id="rId8"/>
    <sheet name="COVID АМБУЛАНТЕ" sheetId="9" r:id="rId9"/>
    <sheet name="ПРЕДШКОЛСКА" sheetId="10" r:id="rId10"/>
    <sheet name="РАЗВОЈНО" sheetId="11" r:id="rId11"/>
    <sheet name="ШКОЛСКА" sheetId="12" r:id="rId12"/>
    <sheet name="САВ. ЗА МЛАДЕ" sheetId="13" r:id="rId13"/>
    <sheet name="ЖЕНЕ " sheetId="14" r:id="rId14"/>
    <sheet name="СТУДЕНТИ" sheetId="15" r:id="rId15"/>
    <sheet name="ОДРАСЛИ" sheetId="16" r:id="rId16"/>
    <sheet name="ПРЕВЕНТИВНИ ЦЕНТАР" sheetId="17" r:id="rId17"/>
    <sheet name="КУЋНО ДЗ" sheetId="18" r:id="rId18"/>
    <sheet name="КУЋНО ЗАВОДИ" sheetId="19" r:id="rId19"/>
    <sheet name="ХИТНА" sheetId="20" r:id="rId20"/>
    <sheet name="ПАТРОНАЖА" sheetId="21" r:id="rId21"/>
    <sheet name="ЛАБОРАТОРИЈА" sheetId="22" r:id="rId22"/>
    <sheet name="РТГ И УЗ" sheetId="23" r:id="rId23"/>
    <sheet name="ИНТЕРНА" sheetId="24" r:id="rId24"/>
    <sheet name="ПНЕУМО" sheetId="25" r:id="rId25"/>
    <sheet name="ОФТАЛМОЛОГИЈА" sheetId="26" r:id="rId26"/>
    <sheet name="ФИЗИКАЛНА" sheetId="27" r:id="rId27"/>
    <sheet name="ОРЛ" sheetId="28" r:id="rId28"/>
    <sheet name="ПСИХИЈАТРИЈА" sheetId="29" r:id="rId29"/>
    <sheet name="ДЕРМАТОЛОГИЈА" sheetId="30" r:id="rId30"/>
    <sheet name="Служба стоматологије" sheetId="31" r:id="rId31"/>
    <sheet name="СПОРТСКА МЕДИЦИНА" sheetId="32" r:id="rId32"/>
    <sheet name="ДИЈАЛИЗА" sheetId="33" r:id="rId33"/>
    <sheet name="ЛЕКОВИ" sheetId="34" r:id="rId34"/>
    <sheet name="САНИТЕТСКИ И ПОТРОШНИ МАТЕР " sheetId="35" r:id="rId35"/>
    <sheet name="Збирна_врсте_услуга" sheetId="36" r:id="rId36"/>
    <sheet name="Прилог 5  РФЗО услуга обележје" sheetId="37" r:id="rId37"/>
    <sheet name="Прилог 6 РФЗО  атрибути" sheetId="38" r:id="rId38"/>
  </sheets>
  <definedNames>
    <definedName name="_xlnm.Print_Area" localSheetId="20">'ПАТРОНАЖА'!$A$1:$F$23</definedName>
  </definedNames>
  <calcPr fullCalcOnLoad="1"/>
</workbook>
</file>

<file path=xl/sharedStrings.xml><?xml version="1.0" encoding="utf-8"?>
<sst xmlns="http://schemas.openxmlformats.org/spreadsheetml/2006/main" count="9285" uniqueCount="2363">
  <si>
    <t>Институт за јавно здравље Србије</t>
  </si>
  <si>
    <t>„Др Милан Јовановић Батут“</t>
  </si>
  <si>
    <t>ПЛАНСКО-ИЗВЕШТАЈНЕ ТАБЕЛЕ</t>
  </si>
  <si>
    <t>ЗА УСТАНОВЕ</t>
  </si>
  <si>
    <t>ПРИМАРНЕ ЗДРАВСТВЕНЕ ЗАШТИТЕ</t>
  </si>
  <si>
    <t>ЗА 2022. ГОДИНУ</t>
  </si>
  <si>
    <t>Београд, 2020. година</t>
  </si>
  <si>
    <t xml:space="preserve">        Табела</t>
  </si>
  <si>
    <t>ОПШТИ ПОДАЦИ О  ОСИГУРАНИМ ЛИЦИМА</t>
  </si>
  <si>
    <t>БРОЈ ЗДРАВСТВЕНИХ РАДНИКА И САРАДНИКА У ЗДРАВСТВЕНОЈ УСТАНОВИ НА ПРИМАРНОМ НИВОУ ЗДРАВСТВЕНЕ ЗАШТИТЕ, НА ДАН 1.1.2021. ГОДИНЕ</t>
  </si>
  <si>
    <t>БРОЈ ЗДРАВСТВЕНИХ РАДНИКА У СЛУЖБИ ЗА СТОМАТОЛОШКУ ЗДРАВСТВЕНУ ЗАШТИТУ НА ДАН 1.1.2021. ГОДИНЕ</t>
  </si>
  <si>
    <t>БРОЈ ЗДРАВСТВЕНИХ РАДНИКА У АПОТЕЦИ У СКЛОПУ ЗДРАВСТВЕНЕ УСТАНОВЕ НА ДАН 1.1.2021. ГОДИНЕ</t>
  </si>
  <si>
    <t>БРОЈ НЕМЕДИЦИНСКИХ РАДНИКА НА ДАН 1.1.2021. ГОДИНЕ</t>
  </si>
  <si>
    <t>1.1.2021.</t>
  </si>
  <si>
    <t>УКУПАН КАДАР У ЗДРАВСТВЕНОЈ УСТАНОВИ НА ДАН 1.1.2021. ГОДИНЕ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</si>
  <si>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</si>
  <si>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</si>
  <si>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</si>
  <si>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</si>
  <si>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</si>
  <si>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</si>
  <si>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</si>
  <si>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</si>
  <si>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</si>
  <si>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</si>
  <si>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</si>
  <si>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>(1020 Т*)-  КУЋНО ЛЕЧЕЊЕ,  НЕГА И ПАЛИЈАТИВНО ЗБРИЊАВАЊЕ</t>
  </si>
  <si>
    <t>Завод за геријатрију и палијативно збрињавање</t>
  </si>
  <si>
    <t>1007 - ХИТНА МЕДИЦИНСКА ПОМОЋ</t>
  </si>
  <si>
    <t>1012 - СЛУЖБА ЗА ПОЛИВАЛЕНТНУ ПАТРОНАЖУ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</si>
  <si>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</si>
  <si>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</si>
  <si>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</si>
  <si>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</si>
  <si>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>1053 - ПНЕУМОФТИЗИОЛОГИЈА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</si>
  <si>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</si>
  <si>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</si>
  <si>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</si>
  <si>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</si>
  <si>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>1054 - ДЕРМАТОВЕНЕРОЛОГИЈА</t>
  </si>
  <si>
    <t>1019 и 2024 СТОМАТОЛОШКА СЛУЖБА</t>
  </si>
  <si>
    <t>СПОРТСКА МЕДИЦИНА</t>
  </si>
  <si>
    <t>Табела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</si>
  <si>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</si>
  <si>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</si>
  <si>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</si>
  <si>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>ЗДРАВСТВЕНА УСТАНОВА _____________________________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</si>
  <si>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</si>
  <si>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</si>
  <si>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</si>
  <si>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</si>
  <si>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</si>
  <si>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</si>
  <si>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</si>
  <si>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</si>
  <si>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</si>
  <si>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</si>
  <si>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</si>
  <si>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</si>
  <si>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</si>
  <si>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</si>
  <si>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</si>
  <si>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</si>
  <si>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</si>
  <si>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</si>
  <si>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>35-49 ГОДИНА УКУПНО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</si>
  <si>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</si>
  <si>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</si>
  <si>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</si>
  <si>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</si>
  <si>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</si>
  <si>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</si>
  <si>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</si>
  <si>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</si>
  <si>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</si>
  <si>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</si>
  <si>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</si>
  <si>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</si>
  <si>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</si>
  <si>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</si>
  <si>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</si>
  <si>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</si>
  <si>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</si>
  <si>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</si>
  <si>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</si>
  <si>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</si>
  <si>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</si>
  <si>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</si>
  <si>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</si>
  <si>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</si>
  <si>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</si>
  <si>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</si>
  <si>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>БРОЈ ЗДРАВСТВЕНИХ РАДНИКА И САРАДНИКА У ЗДРАВСТВЕНОЈ УСТАНОВИ НА ПРИМАРНОМ НИВОУ ЗДРАВСТВЕНЕ ЗАШТИТЕ, НА ДАН 31.12.2022. ГОДИНЕ</t>
  </si>
  <si>
    <t xml:space="preserve">    ЗДРАВСТВЕНА  УСТАНОВА </t>
  </si>
  <si>
    <t>Дом здравља ,,Чачак" Чачак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</si>
  <si>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</si>
  <si>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</si>
  <si>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</si>
  <si>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</si>
  <si>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</si>
  <si>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</si>
  <si>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</si>
  <si>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</si>
  <si>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</si>
  <si>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</si>
  <si>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</si>
  <si>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</si>
  <si>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</si>
  <si>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</si>
  <si>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</si>
  <si>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</si>
  <si>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</si>
  <si>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</si>
  <si>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</si>
  <si>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</si>
  <si>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</si>
  <si>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</si>
  <si>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</si>
  <si>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</si>
  <si>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</si>
  <si>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</si>
  <si>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 xml:space="preserve"> 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</si>
  <si>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</si>
  <si>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</si>
  <si>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</si>
  <si>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</si>
  <si>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</si>
  <si>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</si>
  <si>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</si>
  <si>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</si>
  <si>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</si>
  <si>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</si>
  <si>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</si>
  <si>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</si>
  <si>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</si>
  <si>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</si>
  <si>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</si>
  <si>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</si>
  <si>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</si>
  <si>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</si>
  <si>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</si>
  <si>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</si>
  <si>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</si>
  <si>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</si>
  <si>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</si>
  <si>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</si>
  <si>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</si>
  <si>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</si>
  <si>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</si>
  <si>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</si>
  <si>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</si>
  <si>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</si>
  <si>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</si>
  <si>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</si>
  <si>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</si>
  <si>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</si>
  <si>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</si>
  <si>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</si>
  <si>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</si>
  <si>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</si>
  <si>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</si>
  <si>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</si>
  <si>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</si>
  <si>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</si>
  <si>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</si>
  <si>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 ИЗВЕШТАЈ САСТАВИО</t>
  </si>
  <si>
    <r>
      <t xml:space="preserve"> </t>
    </r>
    <r>
      <rPr>
        <sz val="8"/>
        <rFont val="Times New Roman"/>
        <family val="1"/>
      </rPr>
      <t xml:space="preserve"> ДИРЕКТОР</t>
    </r>
  </si>
  <si>
    <t>Бајић Снежана, дипл. правник</t>
  </si>
  <si>
    <t xml:space="preserve">др Александар Пајовић    </t>
  </si>
  <si>
    <t xml:space="preserve">   </t>
  </si>
  <si>
    <t>БРОЈ ЗДРАВСТВЕНИХ РАДНИКА У СЛУЖБИ ЗА СТОМАТОЛОШКУ ЗДРАВСТВЕНУ ЗАШТИТУ НА ДАН 31.12.2022. ГОДИНЕ</t>
  </si>
  <si>
    <t xml:space="preserve">ЗДРАВСТВЕНА  УСТАНОВА </t>
  </si>
  <si>
    <t>Дом здравља ,,Чачак"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</si>
  <si>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</si>
  <si>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</si>
  <si>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</si>
  <si>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</si>
  <si>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</si>
  <si>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</si>
  <si>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</si>
  <si>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</si>
  <si>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</si>
  <si>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</si>
  <si>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</si>
  <si>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</si>
  <si>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</si>
  <si>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</si>
  <si>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</si>
  <si>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 xml:space="preserve">др Алекандар Пајовић    </t>
  </si>
  <si>
    <t>БРОЈ ЗДРАВСТВЕНИХ РАДНИКА У АПОТЕЦИ У СКЛОПУ ЗДРАВСТВЕНЕ УСТАНОВЕ НА ДАН 31.12.2022 ГОДИНЕ</t>
  </si>
  <si>
    <t xml:space="preserve">    ЗДРАВСТВЕНА  УСТАНОВА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</si>
  <si>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</si>
  <si>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</si>
  <si>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</si>
  <si>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</si>
  <si>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</si>
  <si>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</si>
  <si>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</si>
  <si>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</si>
  <si>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</si>
  <si>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</si>
  <si>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</si>
  <si>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r>
      <t>БРОЈ НЕМЕДИЦИНСКИХ РАДНИКА НА ДАН 31.12.2022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 xml:space="preserve"> ГОДИНЕ</t>
    </r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</si>
  <si>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</si>
  <si>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</si>
  <si>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</si>
  <si>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</si>
  <si>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</si>
  <si>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</si>
  <si>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</si>
  <si>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</si>
  <si>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</si>
  <si>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Сл за фин,еко и правне пос</t>
  </si>
  <si>
    <t>Техничка служба</t>
  </si>
  <si>
    <t>ЗДРАВСТВЕНА УСТАНОВА</t>
  </si>
  <si>
    <t>УКУПАН КАДАР У ЗДРАВСТВЕНОЈ УСТАНОВИ НА ДАН 31.12.2022.ГОДИНЕ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</si>
  <si>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</si>
  <si>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</si>
  <si>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</si>
  <si>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</si>
  <si>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</si>
  <si>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</si>
  <si>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</si>
  <si>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</si>
  <si>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</si>
  <si>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</si>
  <si>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</si>
  <si>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</si>
  <si>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</si>
  <si>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</si>
  <si>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</si>
  <si>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</si>
  <si>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</si>
  <si>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</si>
  <si>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</si>
  <si>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Normativ za doktore medicine je tačan u tabeli br.2   /109</t>
  </si>
  <si>
    <t>neodređeno</t>
  </si>
  <si>
    <t xml:space="preserve">ali u zbirnoj ,tabela 6 prenosi 107 </t>
  </si>
  <si>
    <t>neugovorene  neodređeno</t>
  </si>
  <si>
    <t>obim posla</t>
  </si>
  <si>
    <t>zamena</t>
  </si>
  <si>
    <t>neugovorene određeno</t>
  </si>
  <si>
    <t>(1 neugovoren psiholog, 1 farmaceuti  )</t>
  </si>
  <si>
    <t xml:space="preserve">др Александар Пајовић  </t>
  </si>
  <si>
    <t>Табела бр. 6.a</t>
  </si>
  <si>
    <t>Р.бр</t>
  </si>
  <si>
    <t>АКТИВНОСТИ У COVID АМБУЛАНТИ</t>
  </si>
  <si>
    <t>Изврешење 01.01.-31.12.2022</t>
  </si>
  <si>
    <t>Прегледи у амбуланти због сумње на  COVID-19 инфекцију - укупно (2+3+4+5)</t>
  </si>
  <si>
    <t>Први преглед деце ради лечења</t>
  </si>
  <si>
    <t>Поновни преглед деце ради лечења</t>
  </si>
  <si>
    <t>Први преглед одраслих ради лечења</t>
  </si>
  <si>
    <t>Поновни преглед одраслих ради лечења</t>
  </si>
  <si>
    <t>Узимање материјала за анализу и тестирање - укупно (5+6+7+8+9+10+11+12+13)</t>
  </si>
  <si>
    <t>L014084</t>
  </si>
  <si>
    <t>Крвна слика (Ер, Ле, Хцт, Хб, Тр, ЛеФ)</t>
  </si>
  <si>
    <t>L020770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</si>
  <si>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</si>
  <si>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 xml:space="preserve">  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</si>
  <si>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</si>
  <si>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</si>
  <si>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</si>
  <si>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</si>
  <si>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</si>
  <si>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</si>
  <si>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L020777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</si>
  <si>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</si>
  <si>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</si>
  <si>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</si>
  <si>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</si>
  <si>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</si>
  <si>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Пружене услуге Рендген дијагностике за  COVID-19 пацијенте</t>
  </si>
  <si>
    <t xml:space="preserve">Санитетски  превоз пружен за COVID-19 пацијенте </t>
  </si>
  <si>
    <t>Спровођење вакцинације против COVID-19 прва доза</t>
  </si>
  <si>
    <t>Спровођење вакцинације против COVID-19 друга доза</t>
  </si>
  <si>
    <t>Спровођење вакцинације против COVID-19 трећа доза</t>
  </si>
  <si>
    <t>Спровођење вакцинације против COVID-19 четврта доза</t>
  </si>
  <si>
    <t>Укупан број лица прегледан у COVID АМБУЛАНТИ</t>
  </si>
  <si>
    <r>
      <t xml:space="preserve"> </t>
    </r>
    <r>
      <rPr>
        <sz val="8"/>
        <color indexed="8"/>
        <rFont val="Times New Roman"/>
        <family val="1"/>
      </rPr>
      <t xml:space="preserve"> ДИРЕКТОР</t>
    </r>
  </si>
  <si>
    <t>Мирјана Милић, главни референт за план, анализу и фактурисање</t>
  </si>
  <si>
    <t>Табела бр. 7</t>
  </si>
  <si>
    <t>РФЗО
ШИФРА</t>
  </si>
  <si>
    <t>РФЗО АТРИБУТ</t>
  </si>
  <si>
    <t>АКТИВНОСТИ</t>
  </si>
  <si>
    <t>План 2022</t>
  </si>
  <si>
    <t>% 
Извршењa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</si>
  <si>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</si>
  <si>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</si>
  <si>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</si>
  <si>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</si>
  <si>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</si>
  <si>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</si>
  <si>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</si>
  <si>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</si>
  <si>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</si>
  <si>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</si>
  <si>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>*Спровођење имунизације/ вакцинације</t>
  </si>
  <si>
    <t>Ултразвучни преглед новорођенчади ради раног откривања дисплазије кукова</t>
  </si>
  <si>
    <t>KУРАТИВА/ Прегледи лекара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</si>
  <si>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</si>
  <si>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</si>
  <si>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</si>
  <si>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</si>
  <si>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</si>
  <si>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</si>
  <si>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</si>
  <si>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</si>
  <si>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</si>
  <si>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</si>
  <si>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</si>
  <si>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</si>
  <si>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</si>
  <si>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</si>
  <si>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</si>
  <si>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>Инструментација/ катетеризација - опште</t>
  </si>
  <si>
    <t>1000157</t>
  </si>
  <si>
    <t>Намештање/ фиксација – опште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</si>
  <si>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</si>
  <si>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</si>
  <si>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</si>
  <si>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</si>
  <si>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</si>
  <si>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</si>
  <si>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</si>
  <si>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</si>
  <si>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</si>
  <si>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</si>
  <si>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</si>
  <si>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</si>
  <si>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</si>
  <si>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</si>
  <si>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COVID услуге</t>
  </si>
  <si>
    <t>* L020787 planirane su za 2022 godinu u skladu sa fakturisanim uslugama u 2021. god.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</si>
  <si>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</si>
  <si>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- РАЗВОЈНО САВЕТОВАЛИШТЕ 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- РАЗВОЈНО САВЕТОВАЛИШТЕ</t>
    </r>
  </si>
  <si>
    <t>Табела бр. 8</t>
  </si>
  <si>
    <t>РФЗО
ШИФРАРФЗО
ШИФРА</t>
  </si>
  <si>
    <t>План 2022.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</si>
  <si>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</si>
  <si>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</si>
  <si>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</si>
  <si>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</si>
  <si>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</si>
  <si>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</si>
  <si>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</si>
  <si>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</si>
  <si>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</si>
  <si>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</si>
  <si>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</si>
  <si>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>Тест функције говора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</si>
  <si>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</si>
  <si>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</si>
  <si>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>Тест функције говора (у склопу превентивног прегледа 6/7 година)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</si>
  <si>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</si>
  <si>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</si>
  <si>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</si>
  <si>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</si>
  <si>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školski</t>
  </si>
  <si>
    <t xml:space="preserve"> др Александар Пајовић</t>
  </si>
  <si>
    <t>,</t>
  </si>
  <si>
    <t>Табела бр. 9</t>
  </si>
  <si>
    <t xml:space="preserve">РФЗО
ШИФРАРФЗО
 </t>
  </si>
  <si>
    <t>1100031</t>
  </si>
  <si>
    <t>Превентивни преглед школске деце и омладине</t>
  </si>
  <si>
    <t>Превентивни  преглед у осмој години  (И разред ОШ)</t>
  </si>
  <si>
    <t>Превентивни преглед у десетој години (ИИИ разред ОШ)</t>
  </si>
  <si>
    <t>Превентивни преглед у дванаестој години (В разред ОШ)</t>
  </si>
  <si>
    <t>Превентивни преглед у четрнаестој  годинири (ВИИ разред ОШ)</t>
  </si>
  <si>
    <t>Превентивни преглед у шеснаестој години  (И разред СШ)</t>
  </si>
  <si>
    <t>Превентивни преглед у осамнаестој  години (ИИИ разред СШ)</t>
  </si>
  <si>
    <t>1100049</t>
  </si>
  <si>
    <t>Контролни прегледи у  деветој години (ИИ разред ОШ)</t>
  </si>
  <si>
    <t>Контролни прегледи у једанаестој години (ИВ разред ОШ)</t>
  </si>
  <si>
    <t>Контролни прегледи у тринаестој години (ВИ разред ОШ)</t>
  </si>
  <si>
    <t>Контролни прегледи у петмаестој години (ВИИИ разред ОШ)</t>
  </si>
  <si>
    <t>Контролни прегледи у седамнаестој години (ИИ разред СШ)</t>
  </si>
  <si>
    <t>Контролни прегледи у деветнаестој години (ИВ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</si>
  <si>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</si>
  <si>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</si>
  <si>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</si>
  <si>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</si>
  <si>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</si>
  <si>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КУРАТИВА/ Прегледи лекара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</si>
  <si>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</si>
  <si>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</si>
  <si>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</si>
  <si>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</si>
  <si>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</si>
  <si>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</si>
  <si>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</si>
  <si>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</si>
  <si>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*1000124 планирано за 2022 због препознате потребе за пружањем те услуге.</t>
  </si>
  <si>
    <t>Табела бр. 10</t>
  </si>
  <si>
    <t xml:space="preserve">РФЗО
ШИФРА 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</si>
  <si>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</si>
  <si>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</si>
  <si>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</si>
  <si>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</si>
  <si>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</si>
  <si>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</si>
  <si>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>Превентивни гинеколошки преглед</t>
  </si>
  <si>
    <t>Скрининг/рано откривање рака-позивање учесника на скрининг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</si>
  <si>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</si>
  <si>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</si>
  <si>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</si>
  <si>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</si>
  <si>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</si>
  <si>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</si>
  <si>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</si>
  <si>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</si>
  <si>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</si>
  <si>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</si>
  <si>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</si>
  <si>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</si>
  <si>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</si>
  <si>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</si>
  <si>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</si>
  <si>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</si>
  <si>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</si>
  <si>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</si>
  <si>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</si>
  <si>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</si>
  <si>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</si>
  <si>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</si>
  <si>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</si>
  <si>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</si>
  <si>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</si>
  <si>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</si>
  <si>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</si>
  <si>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</si>
  <si>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</si>
  <si>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</si>
  <si>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</si>
  <si>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</si>
  <si>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</si>
  <si>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</si>
  <si>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</si>
  <si>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</si>
  <si>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</si>
  <si>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</si>
  <si>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</si>
  <si>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</si>
  <si>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</si>
  <si>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</si>
  <si>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</si>
  <si>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</si>
  <si>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</si>
  <si>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</si>
  <si>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</si>
  <si>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</si>
  <si>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</si>
  <si>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</si>
  <si>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</si>
  <si>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</si>
  <si>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</si>
  <si>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>* За установе укључене у организовани скрининг</t>
  </si>
  <si>
    <t>Табела бр. 12</t>
  </si>
  <si>
    <t xml:space="preserve">% 
Извршењa 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</si>
  <si>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</si>
  <si>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</si>
  <si>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</si>
  <si>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</si>
  <si>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</si>
  <si>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>KУРАТИВА/Прегледи лекара</t>
  </si>
  <si>
    <t>1200047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</si>
  <si>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</si>
  <si>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</si>
  <si>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</si>
  <si>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</si>
  <si>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</si>
  <si>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</si>
  <si>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</si>
  <si>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>Скрининг/ рано откривање депресије</t>
  </si>
  <si>
    <t>Скрининг/ рано откривање дијебетеса типа 2</t>
  </si>
  <si>
    <t xml:space="preserve">Скрининг/ рано откривање кардиоваскуларног ризика  </t>
  </si>
  <si>
    <t>Скрининг/ рано откривање кардиоваскуларног ризика - мушкарци</t>
  </si>
  <si>
    <t>Скрининг/ рано откривање кардиоваскуларног ризика - жене</t>
  </si>
  <si>
    <t>1000223</t>
  </si>
  <si>
    <t>Скрининг/ рано откривање рака дебелог црева  (50-74 година)</t>
  </si>
  <si>
    <t>Спровођење имунизације/ вакцинације</t>
  </si>
  <si>
    <t>КУРАТИВА/Прегледи лекара</t>
  </si>
  <si>
    <t>1200039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</si>
  <si>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</si>
  <si>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</si>
  <si>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</si>
  <si>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</si>
  <si>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</si>
  <si>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</si>
  <si>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</si>
  <si>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</si>
  <si>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</si>
  <si>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</si>
  <si>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</si>
  <si>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</si>
  <si>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</si>
  <si>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</si>
  <si>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инјекција/ инфилтрација/ апликација лека</t>
  </si>
  <si>
    <t>*L012401</t>
  </si>
  <si>
    <t>Хемоглобин (крв) (ФОБТ) у фецесу - имунохемијски</t>
  </si>
  <si>
    <t>1000215**</t>
  </si>
  <si>
    <t>35</t>
  </si>
  <si>
    <t>Број дијабетичара у саветовалишту</t>
  </si>
  <si>
    <t>* Само домови здравља без лабораторије</t>
  </si>
  <si>
    <t>** Установе са Саветовалиштем за дијабет</t>
  </si>
  <si>
    <t>COVID  услуге</t>
  </si>
  <si>
    <t>Узимање назофарингеалног и/или орофарингеалног бриса за преглед на присуство САРС-ЦоВ-2 вируса у транспортну подлогу, у амбуланти</t>
  </si>
  <si>
    <t>L020771</t>
  </si>
  <si>
    <t>Узимање назофарингеалног и/или орофарингеалног бриса за преглед на присуство САРС-ЦоВ-2 вируса у транспортну подлогу на терену</t>
  </si>
  <si>
    <t>Узимање материјала (назофарингеални брис, салива и др.) у циљу доказивања вирусног Аг САРС – ЦоВ-2</t>
  </si>
  <si>
    <t>Детекција вирусног Аг САРС – ЦоВ-2 квалитативном методом</t>
  </si>
  <si>
    <t xml:space="preserve"> COVID услуге су  планиране су за 2022 годину  на основу фактурисаних услуга у 2021. год.</t>
  </si>
  <si>
    <t>Табела бр. 14</t>
  </si>
  <si>
    <t>Скрининг/ рано откривање рака дебелог црева  (50-74 г.)</t>
  </si>
  <si>
    <t>02</t>
  </si>
  <si>
    <t>Групни здравствено-васпитни рад на терену у оквиру рада Мобилне јединице</t>
  </si>
  <si>
    <t>*СД Саветовалиште за дијабет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</si>
  <si>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</si>
  <si>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</si>
  <si>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</si>
  <si>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</si>
  <si>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</si>
  <si>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</si>
  <si>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</si>
  <si>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</si>
  <si>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</si>
  <si>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</si>
  <si>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</si>
  <si>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</si>
  <si>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</si>
  <si>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</si>
  <si>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</si>
  <si>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</si>
  <si>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</si>
  <si>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</si>
  <si>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</si>
  <si>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(1020 Т*)-  КУЋНО ЛЕЧЕЊЕ,  НЕГА И ПАЛИЈАТИВНО ЗБРИЊАВАЊЕ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</si>
  <si>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</si>
  <si>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</si>
  <si>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</si>
  <si>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</si>
  <si>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</si>
  <si>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</si>
  <si>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</si>
  <si>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</si>
  <si>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</si>
  <si>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</si>
  <si>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</si>
  <si>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Глукоза у капиларној крви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</si>
  <si>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</si>
  <si>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</si>
  <si>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</si>
  <si>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</si>
  <si>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</si>
  <si>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</si>
  <si>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</si>
  <si>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</si>
  <si>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</si>
  <si>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</si>
  <si>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</si>
  <si>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</si>
  <si>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</si>
  <si>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</si>
  <si>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</si>
  <si>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</si>
  <si>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</si>
  <si>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</si>
  <si>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</si>
  <si>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>Санитетски превоз са медицинском пратњом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</si>
  <si>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</si>
  <si>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</si>
  <si>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</si>
  <si>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</si>
  <si>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</si>
  <si>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</si>
  <si>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</si>
  <si>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</si>
  <si>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</si>
  <si>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</si>
  <si>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ДЕТЕ (1-2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</si>
  <si>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</si>
  <si>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</si>
  <si>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</si>
  <si>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</si>
  <si>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</si>
  <si>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</si>
  <si>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</si>
  <si>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</si>
  <si>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</si>
  <si>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</si>
  <si>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</si>
  <si>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</si>
  <si>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</si>
  <si>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</si>
  <si>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</si>
  <si>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>Узорковање крви (микроузорковање)</t>
  </si>
  <si>
    <t>L000026</t>
  </si>
  <si>
    <t>Узорковање крви (венепункција)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</si>
  <si>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</si>
  <si>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</si>
  <si>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</si>
  <si>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</si>
  <si>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</si>
  <si>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</si>
  <si>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</si>
  <si>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</si>
  <si>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</si>
  <si>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L014100</t>
  </si>
  <si>
    <t>Krvna slika sa petodelnom leukocitarnom formulom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</si>
  <si>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</si>
  <si>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</si>
  <si>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</si>
  <si>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</si>
  <si>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</si>
  <si>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</si>
  <si>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L014105</t>
  </si>
  <si>
    <t>Krvna slika sa C–reaktivnim proteinom (CRP)</t>
  </si>
  <si>
    <t>L014183</t>
  </si>
  <si>
    <t>Одређивање броја тромбоцита (Тр) у крви</t>
  </si>
  <si>
    <t>L014209</t>
  </si>
  <si>
    <t>Седиментација еритроцита (СЕ)</t>
  </si>
  <si>
    <t>Хематолошке анализе коагулације у крви, односно плазми</t>
  </si>
  <si>
    <t>L014332</t>
  </si>
  <si>
    <t>Активирано парцијално тромбопластинско време (аПТТ) у плазми - коагулометријски</t>
  </si>
  <si>
    <t>L014720</t>
  </si>
  <si>
    <t>Фибриноген у плазми</t>
  </si>
  <si>
    <t>L014738</t>
  </si>
  <si>
    <t>Фибриноген у плазми - спектрофотометријски</t>
  </si>
  <si>
    <t>L014795</t>
  </si>
  <si>
    <t>ИНР - за праћење антикоагулантне терапије у плазми</t>
  </si>
  <si>
    <t>L015057</t>
  </si>
  <si>
    <t>Протромбинско време (ПТ)</t>
  </si>
  <si>
    <t>L015271</t>
  </si>
  <si>
    <t>Време крварења (Дуке)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</si>
  <si>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</si>
  <si>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</si>
  <si>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</si>
  <si>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</si>
  <si>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</si>
  <si>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</si>
  <si>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</si>
  <si>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</si>
  <si>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</si>
  <si>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</si>
  <si>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</si>
  <si>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</si>
  <si>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</si>
  <si>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</si>
  <si>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</si>
  <si>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</si>
  <si>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</si>
  <si>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</si>
  <si>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</si>
  <si>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</si>
  <si>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</si>
  <si>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</si>
  <si>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</si>
  <si>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</si>
  <si>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</si>
  <si>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</si>
  <si>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</si>
  <si>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</si>
  <si>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</si>
  <si>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</si>
  <si>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</si>
  <si>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</si>
  <si>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</si>
  <si>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</si>
  <si>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</si>
  <si>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</si>
  <si>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</si>
  <si>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</si>
  <si>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</si>
  <si>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</si>
  <si>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</si>
  <si>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</si>
  <si>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</si>
  <si>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</si>
  <si>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</si>
  <si>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</si>
  <si>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</si>
  <si>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</si>
  <si>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</si>
  <si>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</si>
  <si>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>Протеини (укупни) у крви - ПОЦТ методом</t>
  </si>
  <si>
    <t>L000844</t>
  </si>
  <si>
    <t>Уреа у крви - ПОЦТ методом</t>
  </si>
  <si>
    <t>Биохемијске анализе у серуму</t>
  </si>
  <si>
    <t>L001040</t>
  </si>
  <si>
    <t>Аланин аминотрансфераза (АЛТ) у серуму - ПОЦТ методом</t>
  </si>
  <si>
    <t>L001057</t>
  </si>
  <si>
    <t>Аланин аминотрансфераза (АЛТ) у серуму - спектрофотометрија</t>
  </si>
  <si>
    <t>L001081</t>
  </si>
  <si>
    <t>Албумин у серуму - спектрофотометријом</t>
  </si>
  <si>
    <t>L001180</t>
  </si>
  <si>
    <t>Алфа-амилаза у серуму - ПОЦТ методом</t>
  </si>
  <si>
    <t>L001198</t>
  </si>
  <si>
    <t>Алфа-амилаза у серуму - спектрофотометрија</t>
  </si>
  <si>
    <t>L001248</t>
  </si>
  <si>
    <t>Алкална фосфатаза (АЛП) у серуму - ПОЦТ методом</t>
  </si>
  <si>
    <t>L001255</t>
  </si>
  <si>
    <t>Алкална фосфатаза (АЛП) у серуму -спектрофотометријом</t>
  </si>
  <si>
    <t>L001644</t>
  </si>
  <si>
    <t>Аспартат аминотрансфераза (АСТ) у серуму - ПОЦТ методом</t>
  </si>
  <si>
    <t>L001651</t>
  </si>
  <si>
    <t>Аспартат аминотрансфераза (АСТ) у серуму - спектрофотометријом</t>
  </si>
  <si>
    <t>L001883</t>
  </si>
  <si>
    <t>Билирубин (директан) у серуму - ПОЦТ методом</t>
  </si>
  <si>
    <t>L001891</t>
  </si>
  <si>
    <t>Билирубин (директан) у серуму - спектрофотометријом</t>
  </si>
  <si>
    <t>L001909</t>
  </si>
  <si>
    <t>Билирубин (укупан) у серуму - ПОЦТ методом</t>
  </si>
  <si>
    <t>L001917</t>
  </si>
  <si>
    <t>Билирубин (укупан) у серуму - спектрофотометријом</t>
  </si>
  <si>
    <t>L002055</t>
  </si>
  <si>
    <t>Ц-реактивни протеин (ЦРП) у серуму - имунотурбидиметријом</t>
  </si>
  <si>
    <t>L002071</t>
  </si>
  <si>
    <t>Ц-реактивни протеин у серуму - ПОЦТ методом</t>
  </si>
  <si>
    <t>L002493</t>
  </si>
  <si>
    <t>Фосфор, неоргански у серуму - спектрофотометрија</t>
  </si>
  <si>
    <t>L002501</t>
  </si>
  <si>
    <t>Фосфор, неоргански у серуму - ПОЦТ методом</t>
  </si>
  <si>
    <t>L002535</t>
  </si>
  <si>
    <t>Гама-глутамил трансфераза (гама-ГТ) у серуму - ПОЦТ методом</t>
  </si>
  <si>
    <t>L002543</t>
  </si>
  <si>
    <t>Гама-глутамил трансфераза (гама-ГТ) у серуму - спектрофотометрија</t>
  </si>
  <si>
    <t>L002600</t>
  </si>
  <si>
    <t>Глукоза у серуму - ПОЦТ методом</t>
  </si>
  <si>
    <t>L002618</t>
  </si>
  <si>
    <t>Глукоза у серуму - спектрофотометрија</t>
  </si>
  <si>
    <t>L002667</t>
  </si>
  <si>
    <t>Гвожђе у серуму</t>
  </si>
  <si>
    <t>L002766</t>
  </si>
  <si>
    <t>Хлориди у серуму – потенциометрија</t>
  </si>
  <si>
    <t>L002774</t>
  </si>
  <si>
    <t>Хлориди у серуму - ПОЦТ методом</t>
  </si>
  <si>
    <t>L002808</t>
  </si>
  <si>
    <t>Холестерол (укупан) у серуму - ПОЦТ методом</t>
  </si>
  <si>
    <t>L002816</t>
  </si>
  <si>
    <t>Холестерол (укупан) у серуму - спектрофотометријом</t>
  </si>
  <si>
    <t>L002840</t>
  </si>
  <si>
    <t>Холестерол, ХДЛ - у серуму - ПОЦТ методом</t>
  </si>
  <si>
    <t>L002857</t>
  </si>
  <si>
    <t>Холестерол, ХДЛ - у серуму - спектрофотометрија</t>
  </si>
  <si>
    <t>L002873</t>
  </si>
  <si>
    <t>Холестерол, ЛДЛ - у серуму - израчунавањем</t>
  </si>
  <si>
    <t>L002881</t>
  </si>
  <si>
    <t>Холестерол, ЛДЛ - у серуму - ПОЦТ методом</t>
  </si>
  <si>
    <t>L002899</t>
  </si>
  <si>
    <t>Холестерол, ЛДЛ - у серуму - спектрофотометријом</t>
  </si>
  <si>
    <t>L003731</t>
  </si>
  <si>
    <t>Калцијум у серуму - ПОЦТ методом</t>
  </si>
  <si>
    <t>L003749</t>
  </si>
  <si>
    <t>Калцијум у серуму - спектрофотометријом</t>
  </si>
  <si>
    <t>L003780</t>
  </si>
  <si>
    <t xml:space="preserve">Калијум у серуму – потенциометрија </t>
  </si>
  <si>
    <t>L003798</t>
  </si>
  <si>
    <t>Калијум у серуму - пламена фотометрија</t>
  </si>
  <si>
    <t>L003806</t>
  </si>
  <si>
    <t>Калијум у серуму - ПОЦТ методом</t>
  </si>
  <si>
    <t>L003954</t>
  </si>
  <si>
    <t>Кисела фосфатаза (АцП) укупна у серуму</t>
  </si>
  <si>
    <t>L003962</t>
  </si>
  <si>
    <t>Кисела фосфатаза (АцП), простатична (простатична кисела фосфатаза, ПАП) у серуму</t>
  </si>
  <si>
    <t>L004226</t>
  </si>
  <si>
    <t>Креатин киназа (ЦК) у серуму - ПОЦТ методом</t>
  </si>
  <si>
    <t>L004234</t>
  </si>
  <si>
    <t>Креатин киназа (ЦК) у серуму - спектрофотометрија</t>
  </si>
  <si>
    <t>L004309</t>
  </si>
  <si>
    <t>Креатинин у серуму - ПОЦТ методом</t>
  </si>
  <si>
    <t>L004317</t>
  </si>
  <si>
    <t>Креатинин у серуму-спектрофотометријом</t>
  </si>
  <si>
    <t>L004416</t>
  </si>
  <si>
    <t>Лактат дехидрогеназа (ЛДХ) у серуму - спектрофотометрија</t>
  </si>
  <si>
    <t>L004424</t>
  </si>
  <si>
    <t>Лактат дехидрогеназа (ЛДХ) у серуму - ПОЦТ методом</t>
  </si>
  <si>
    <t>L004804</t>
  </si>
  <si>
    <t>Мокраћна киселина у серуму - ПОЦТ методом</t>
  </si>
  <si>
    <t>L004812</t>
  </si>
  <si>
    <t>Мокраћна киселина у серуму - спектрофотометрија</t>
  </si>
  <si>
    <t>L004853</t>
  </si>
  <si>
    <t>Натријум у серуму - пламена фотометрија</t>
  </si>
  <si>
    <t>L004861</t>
  </si>
  <si>
    <t>Натријум у серуму - ПОЦТ методом</t>
  </si>
  <si>
    <t>L004879</t>
  </si>
  <si>
    <t xml:space="preserve">Натријум у серуму, потенциометрија </t>
  </si>
  <si>
    <t>L005439</t>
  </si>
  <si>
    <t>Протеини (укупни) у серуму - спектрофотометријом</t>
  </si>
  <si>
    <t>L005843</t>
  </si>
  <si>
    <t>ТИБЦ (укупни капацитет везивања гвожђа) у серуму</t>
  </si>
  <si>
    <t>L006064</t>
  </si>
  <si>
    <t>Триглицериди у серуму - ПОЦТ методом</t>
  </si>
  <si>
    <t>L006072</t>
  </si>
  <si>
    <t>Триглицериди у серуму - спектрофотометрија</t>
  </si>
  <si>
    <t>L006239</t>
  </si>
  <si>
    <t>УИБЦ (незасићени капацитет везивања гвожђа) у серуму</t>
  </si>
  <si>
    <t>L006254</t>
  </si>
  <si>
    <t>Уреа у серуму - спектрофотометријом</t>
  </si>
  <si>
    <t>L006262</t>
  </si>
  <si>
    <t>Уреа у серуму - ПОЦТ методом</t>
  </si>
  <si>
    <t>Биохемијске анализе у плазми</t>
  </si>
  <si>
    <t>L006973</t>
  </si>
  <si>
    <t>Аланин аминотрансфераза (АЛТ) у плазми - ПОЦТ методом</t>
  </si>
  <si>
    <t>L007005</t>
  </si>
  <si>
    <t>Алфа-амилаза у плазми-ПОЦТ методом</t>
  </si>
  <si>
    <t>L007013</t>
  </si>
  <si>
    <t>Алкална фосфатаза (АЛП) у плазми-ПОЦТ методом</t>
  </si>
  <si>
    <t>L007138</t>
  </si>
  <si>
    <t>Аспарт аминотрансфераза (АСТ) у плазми - ПОЦТ методом</t>
  </si>
  <si>
    <t>L007369</t>
  </si>
  <si>
    <t>Гама-глутамил трансфераза (гама-ГТ) у плазми - ПОЦТ методом</t>
  </si>
  <si>
    <t>L007401</t>
  </si>
  <si>
    <t>Глукоза у плазми - ПОЦТ методом</t>
  </si>
  <si>
    <t>Биохемијске анализе у урину</t>
  </si>
  <si>
    <t>L008912</t>
  </si>
  <si>
    <t>Алфа-амилаза у урину</t>
  </si>
  <si>
    <t>L008946</t>
  </si>
  <si>
    <t>Билирубин (укупан) у урину</t>
  </si>
  <si>
    <t>L008953</t>
  </si>
  <si>
    <t>Целокупни хемијски преглед, релативна густина и седимент урина - аутоматски са дигиталном проточном микроскопијом</t>
  </si>
  <si>
    <t>L008961</t>
  </si>
  <si>
    <t>Целокупни преглед, релативна густина урина - аутоматски</t>
  </si>
  <si>
    <t>L008979</t>
  </si>
  <si>
    <t>Целокупни преглед урина - ручно</t>
  </si>
  <si>
    <t>L009035</t>
  </si>
  <si>
    <t>Гликоза у урину</t>
  </si>
  <si>
    <t>L009043</t>
  </si>
  <si>
    <t>Хемоглобин (крв) у урину</t>
  </si>
  <si>
    <t>L009266</t>
  </si>
  <si>
    <t>Кетонска тела (ацетон) у урину</t>
  </si>
  <si>
    <t>L009308</t>
  </si>
  <si>
    <t>Лаки ланци имуноглобулина (Бенце-Јонес) у урину</t>
  </si>
  <si>
    <t>L009399</t>
  </si>
  <si>
    <t>пХ урина</t>
  </si>
  <si>
    <t>L009423</t>
  </si>
  <si>
    <t>Протеини (фракције протеина) у урину - електрофорезом на гелу</t>
  </si>
  <si>
    <t>L009431</t>
  </si>
  <si>
    <t>Протеини у урину - имуноелектрофорезом</t>
  </si>
  <si>
    <t>L009456</t>
  </si>
  <si>
    <t>Протеини у урину - сулфосалицилном киселином</t>
  </si>
  <si>
    <t>L009464</t>
  </si>
  <si>
    <t>Протеини у урину - загревањем</t>
  </si>
  <si>
    <t>L009472</t>
  </si>
  <si>
    <t>Седимент урина</t>
  </si>
  <si>
    <t>L009480</t>
  </si>
  <si>
    <t>Тест на трудноћу у урину</t>
  </si>
  <si>
    <t>L009506</t>
  </si>
  <si>
    <t>Уробилиноген у урину</t>
  </si>
  <si>
    <t>Биохемијске анализе у фецесу</t>
  </si>
  <si>
    <t>L012492</t>
  </si>
  <si>
    <t>Масти у фецесу</t>
  </si>
  <si>
    <t>L012534</t>
  </si>
  <si>
    <t>Несварена мишићна влакна у фецесу</t>
  </si>
  <si>
    <t>L012591</t>
  </si>
  <si>
    <t>Скроб у фецесу</t>
  </si>
  <si>
    <t>L020773</t>
  </si>
  <si>
    <t>Узимање узорка крви пункцијом за доказивање присуства антитела на вирус SARS-CoV-2, у амбуланти</t>
  </si>
  <si>
    <t>L020774</t>
  </si>
  <si>
    <t>Узимање узорка крви пункцијом за доказивање присуства антитела на вирус SARS-CoV-2, на терену</t>
  </si>
  <si>
    <t>Квалитативно одређивaњe IgM i/ili IgG антитела на вирус SARS-CoV-2 имунохроматографским тестом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</si>
  <si>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</si>
  <si>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</si>
  <si>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</si>
  <si>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</si>
  <si>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</si>
  <si>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</si>
  <si>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</si>
  <si>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</si>
  <si>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</si>
  <si>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>*Планира се према услугама из табеле 13 и/или  14, за програм организованог скрининга рака дебелог црева</t>
  </si>
  <si>
    <t>radi se u opštoj praksi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</si>
  <si>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</si>
  <si>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</si>
  <si>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</si>
  <si>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</si>
  <si>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</si>
  <si>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</si>
  <si>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</si>
  <si>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</si>
  <si>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</si>
  <si>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</si>
  <si>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</si>
  <si>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</si>
  <si>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</si>
  <si>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</si>
  <si>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</si>
  <si>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>Сложени рендген прегледи</t>
  </si>
  <si>
    <t>Скрининг/ рано откривање рака дојке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</si>
  <si>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</si>
  <si>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</si>
  <si>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</si>
  <si>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</si>
  <si>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</si>
  <si>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</si>
  <si>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</si>
  <si>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</si>
  <si>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</si>
  <si>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</si>
  <si>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</si>
  <si>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>Doppler scan регија</t>
  </si>
  <si>
    <t>2200111</t>
  </si>
  <si>
    <t>Doppler scan органа</t>
  </si>
  <si>
    <t>2200095</t>
  </si>
  <si>
    <t>Сложени ултразвучни преглед</t>
  </si>
  <si>
    <t>Остали ултразвучни прегледи органа – сива скала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</si>
  <si>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</si>
  <si>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</si>
  <si>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</si>
  <si>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</si>
  <si>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</si>
  <si>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</si>
  <si>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</si>
  <si>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*Планирати уколико се услуга ради од стране редиолога, а не педијатра</t>
  </si>
  <si>
    <t>Табела бр. 21</t>
  </si>
  <si>
    <t>Прегледи  лекара</t>
  </si>
  <si>
    <t>1400019</t>
  </si>
  <si>
    <t>Интернистички преглед - први</t>
  </si>
  <si>
    <t>03</t>
  </si>
  <si>
    <t>Поновни специјалистичко-консултативни преглед</t>
  </si>
  <si>
    <t>Doppler scan регија (крвни судови)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</si>
  <si>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</si>
  <si>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</si>
  <si>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</si>
  <si>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</si>
  <si>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</si>
  <si>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</si>
  <si>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</si>
  <si>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>Електроф. сним. везано за кардиоваскул. систем - ХОЛТЕР</t>
  </si>
  <si>
    <t>Табела бр. 22</t>
  </si>
  <si>
    <t>Пнеумофтизиолошки преглед</t>
  </si>
  <si>
    <t>Пнеумофтизиолошки преглед - први</t>
  </si>
  <si>
    <t>Спровођење имунизације / вакцинације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</si>
  <si>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</si>
  <si>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</si>
  <si>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</si>
  <si>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</si>
  <si>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</si>
  <si>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</si>
  <si>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>Офталмолошки преглед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</si>
  <si>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</si>
  <si>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</si>
  <si>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</si>
  <si>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>Превентивни офталмолошки преглед* деце  пред полазак у школу,  узраста у шестој/седмој години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</si>
  <si>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</si>
  <si>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</si>
  <si>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</si>
  <si>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</si>
  <si>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</si>
  <si>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</si>
  <si>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</si>
  <si>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</si>
  <si>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</si>
  <si>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</si>
  <si>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</si>
  <si>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</si>
  <si>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</si>
  <si>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</si>
  <si>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</si>
  <si>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</si>
  <si>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>Физијатријски преглед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</si>
  <si>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</si>
  <si>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</si>
  <si>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</si>
  <si>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</si>
  <si>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</si>
  <si>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>Мерење минералне густине костију  методом абсорпциометрије рендгенских зрака двоструке енергије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</si>
  <si>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</si>
  <si>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</si>
  <si>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</si>
  <si>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</si>
  <si>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</si>
  <si>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</si>
  <si>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</si>
  <si>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</si>
  <si>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</si>
  <si>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</si>
  <si>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</si>
  <si>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>Криотерапија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</si>
  <si>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</si>
  <si>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</si>
  <si>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</si>
  <si>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</si>
  <si>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</si>
  <si>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</si>
  <si>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</si>
  <si>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</si>
  <si>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</si>
  <si>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</si>
  <si>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</si>
  <si>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</si>
  <si>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</si>
  <si>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</si>
  <si>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</si>
  <si>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</si>
  <si>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</si>
  <si>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>ОРЛ  преглед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</si>
  <si>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</si>
  <si>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</si>
  <si>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</si>
  <si>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>ОРЛ  преглед - први</t>
  </si>
  <si>
    <t>1700020</t>
  </si>
  <si>
    <t>Тест функције чула слуха</t>
  </si>
  <si>
    <t>1700038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</si>
  <si>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</si>
  <si>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</si>
  <si>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</si>
  <si>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</si>
  <si>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</si>
  <si>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</si>
  <si>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</si>
  <si>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</si>
  <si>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</si>
  <si>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</si>
  <si>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</si>
  <si>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</si>
  <si>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</si>
  <si>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</si>
  <si>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</si>
  <si>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>Психијатријски преглед</t>
  </si>
  <si>
    <t>Психијатријски преглед - први</t>
  </si>
  <si>
    <t>Поновни специјалистичко-консултат. преглед психијатра</t>
  </si>
  <si>
    <t>1000082</t>
  </si>
  <si>
    <t>Неуролошки преглед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</si>
  <si>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</si>
  <si>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</si>
  <si>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</si>
  <si>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</si>
  <si>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</si>
  <si>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</si>
  <si>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</si>
  <si>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>Дерматовенеролошки преглед - први</t>
  </si>
  <si>
    <t>Дерматоскопски преглед коже</t>
  </si>
  <si>
    <t>Инц./ дрен./ исп./одстр. теч. прод. упалних процеса - опште</t>
  </si>
  <si>
    <t>Медикација/ лок. ињекција/ инфилтрација/ апликација лека</t>
  </si>
  <si>
    <t>Табела бр. 28</t>
  </si>
  <si>
    <t xml:space="preserve">РФЗО
ШИФРЕ </t>
  </si>
  <si>
    <t>ПРЕВЕНТИВА</t>
  </si>
  <si>
    <t>ПРЕВЕНТИВНИ ПРЕГЛЕДИ</t>
  </si>
  <si>
    <t>2400059</t>
  </si>
  <si>
    <t>Превентивни преглед  (одојче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</si>
  <si>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</si>
  <si>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</si>
  <si>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</si>
  <si>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</si>
  <si>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>Циљани преглед  на рано откривање ортодонтских аномалија деце</t>
  </si>
  <si>
    <t>Циљани преглед на рано откривање ризика за настанак  пародонтопатије</t>
  </si>
  <si>
    <t>Циљани преглед на рано откривање ризика за настанак каријеса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</si>
  <si>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</si>
  <si>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</si>
  <si>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</si>
  <si>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</si>
  <si>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</si>
  <si>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</si>
  <si>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</si>
  <si>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</si>
  <si>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</si>
  <si>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</si>
  <si>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</si>
  <si>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</si>
  <si>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</si>
  <si>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</si>
  <si>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</si>
  <si>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</si>
  <si>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</si>
  <si>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</si>
  <si>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</si>
  <si>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</si>
  <si>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</si>
  <si>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</si>
  <si>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</si>
  <si>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</si>
  <si>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</si>
  <si>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</si>
  <si>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</si>
  <si>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</si>
  <si>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</si>
  <si>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</si>
  <si>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</si>
  <si>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</si>
  <si>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</si>
  <si>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 xml:space="preserve">ТЕРАПИЈА БОЛЕСТИ ЗУБА СА ЕНДОДОНЦИЈОМ
  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</si>
  <si>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</si>
  <si>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</si>
  <si>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</si>
  <si>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</si>
  <si>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</si>
  <si>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</si>
  <si>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</si>
  <si>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</si>
  <si>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</si>
  <si>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</si>
  <si>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</si>
  <si>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</si>
  <si>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</si>
  <si>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</si>
  <si>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</si>
  <si>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</si>
  <si>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</si>
  <si>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</si>
  <si>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</si>
  <si>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</si>
  <si>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</si>
  <si>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</si>
  <si>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</si>
  <si>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</si>
  <si>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</si>
  <si>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</si>
  <si>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</si>
  <si>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</si>
  <si>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</si>
  <si>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</si>
  <si>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</si>
  <si>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</si>
  <si>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</si>
  <si>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</si>
  <si>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</si>
  <si>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</si>
  <si>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</si>
  <si>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</si>
  <si>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</si>
  <si>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</si>
  <si>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</si>
  <si>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</si>
  <si>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</si>
  <si>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</si>
  <si>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</si>
  <si>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</si>
  <si>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</si>
  <si>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</si>
  <si>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</si>
  <si>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</si>
  <si>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</si>
  <si>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</si>
  <si>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</si>
  <si>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</si>
  <si>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</si>
  <si>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</si>
  <si>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</si>
  <si>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</si>
  <si>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2401073</t>
  </si>
  <si>
    <t>Ендодонтска терапија зуба са компликованим каналним системима - по каналу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</si>
  <si>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</si>
  <si>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</si>
  <si>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</si>
  <si>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</si>
  <si>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</si>
  <si>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</si>
  <si>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</si>
  <si>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</si>
  <si>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</si>
  <si>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</si>
  <si>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</si>
  <si>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</si>
  <si>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</si>
  <si>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</si>
  <si>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</si>
  <si>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</si>
  <si>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</si>
  <si>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</si>
  <si>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</si>
  <si>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</si>
  <si>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</si>
  <si>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</si>
  <si>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</si>
  <si>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</si>
  <si>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</si>
  <si>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</si>
  <si>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</si>
  <si>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</si>
  <si>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</si>
  <si>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</si>
  <si>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</si>
  <si>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</si>
  <si>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</si>
  <si>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</si>
  <si>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</si>
  <si>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</si>
  <si>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</si>
  <si>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</si>
  <si>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</si>
  <si>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</si>
  <si>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</si>
  <si>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</si>
  <si>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</si>
  <si>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</si>
  <si>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</si>
  <si>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2401503</t>
  </si>
  <si>
    <t>Уклањање страног тела из меких и коштаних ткива лица и вилице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</si>
  <si>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</si>
  <si>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</si>
  <si>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</si>
  <si>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</si>
  <si>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</si>
  <si>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</si>
  <si>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</si>
  <si>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</si>
  <si>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</si>
  <si>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</si>
  <si>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</si>
  <si>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</si>
  <si>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</si>
  <si>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</si>
  <si>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</si>
  <si>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</si>
  <si>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</si>
  <si>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</si>
  <si>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</si>
  <si>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</si>
  <si>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</si>
  <si>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</si>
  <si>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</si>
  <si>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</si>
  <si>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</si>
  <si>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</si>
  <si>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</si>
  <si>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</si>
  <si>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</si>
  <si>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</si>
  <si>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</si>
  <si>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</si>
  <si>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</si>
  <si>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</si>
  <si>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</si>
  <si>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</si>
  <si>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</si>
  <si>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</si>
  <si>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</si>
  <si>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</si>
  <si>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</si>
  <si>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</si>
  <si>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</si>
  <si>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</si>
  <si>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</si>
  <si>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</si>
  <si>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</si>
  <si>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</si>
  <si>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</si>
  <si>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</si>
  <si>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</si>
  <si>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</si>
  <si>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</si>
  <si>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</si>
  <si>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2400174</t>
  </si>
  <si>
    <t>Прва помоћ код денталгије</t>
  </si>
  <si>
    <t>2400802</t>
  </si>
  <si>
    <t xml:space="preserve">Обука пацијента за извођење функционалних вежби за рехабилитацију темпоро мандибуларног зглоба    </t>
  </si>
  <si>
    <t>2401289</t>
  </si>
  <si>
    <t>Примарна обрада ране са сутуром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</si>
  <si>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</si>
  <si>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</si>
  <si>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</si>
  <si>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</si>
  <si>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</si>
  <si>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</si>
  <si>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</si>
  <si>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</si>
  <si>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</si>
  <si>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</si>
  <si>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</si>
  <si>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</si>
  <si>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</si>
  <si>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 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</si>
  <si>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</si>
  <si>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</si>
  <si>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</si>
  <si>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</si>
  <si>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</si>
  <si>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</si>
  <si>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</si>
  <si>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</si>
  <si>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</si>
  <si>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</si>
  <si>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</si>
  <si>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</si>
  <si>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</si>
  <si>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</si>
  <si>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</si>
  <si>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</si>
  <si>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</si>
  <si>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</si>
  <si>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</si>
  <si>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СВЕ УСЛУГЕ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</si>
  <si>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</si>
  <si>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</si>
  <si>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</si>
  <si>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</si>
  <si>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</si>
  <si>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</si>
  <si>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</si>
  <si>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</si>
  <si>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</si>
  <si>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</si>
  <si>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Извршено у 2022.</t>
  </si>
  <si>
    <t>План за 2022.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</si>
  <si>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</si>
  <si>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</si>
  <si>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</si>
  <si>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</si>
  <si>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</si>
  <si>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</si>
  <si>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</si>
  <si>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</si>
  <si>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</si>
  <si>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</si>
  <si>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</si>
  <si>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</si>
  <si>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</si>
  <si>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</si>
  <si>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color indexed="8"/>
        <rFont val="Arial"/>
        <family val="2"/>
      </rPr>
      <t>CRRT</t>
    </r>
    <r>
      <rPr>
        <sz val="10"/>
        <color indexed="8"/>
        <rFont val="Arial"/>
        <family val="2"/>
      </rPr>
      <t>) И ПЛАЗМАФЕРЕЗА</t>
    </r>
  </si>
  <si>
    <t>13750-00</t>
  </si>
  <si>
    <r>
      <t xml:space="preserve">ЛЕКОВИ ЗА ОСИГУРАНА ЛИЦА РФЗО*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Табела бр.31</t>
    </r>
    <r>
      <rPr>
        <b/>
        <sz val="12"/>
        <color indexed="8"/>
        <rFont val="Times New Roman"/>
        <family val="1"/>
      </rPr>
      <t xml:space="preserve">                                                    </t>
    </r>
  </si>
  <si>
    <t>Листа лекова</t>
  </si>
  <si>
    <t>Врста лека по ЈКЛ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</si>
  <si>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</si>
  <si>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</si>
  <si>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</si>
  <si>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</si>
  <si>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</si>
  <si>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</si>
  <si>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</si>
  <si>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>Укупна вредност</t>
  </si>
  <si>
    <t>Листа А</t>
  </si>
  <si>
    <t>4081225</t>
  </si>
  <si>
    <t>Lidocain - hlorid gel  30 g (2%)</t>
  </si>
  <si>
    <t>7102621</t>
  </si>
  <si>
    <t>C01DA02</t>
  </si>
  <si>
    <t>NITROLINGUAL</t>
  </si>
  <si>
    <t>boca sa pumpom za doziranje</t>
  </si>
  <si>
    <t>2,2 ml/ 200 doza (0,4 mg/doza)</t>
  </si>
  <si>
    <t>Листа А1</t>
  </si>
  <si>
    <t>0341340</t>
  </si>
  <si>
    <t>H04AA01</t>
  </si>
  <si>
    <t>GLUCAGEN Novonordisk1mg HYPOKIT 1 po 1 mg(1 i.j.) sa rastv.</t>
  </si>
  <si>
    <t>bočica sa praškom i napunjeni injekcioni špric sa rastvaračem,</t>
  </si>
  <si>
    <t>1 po 1 ml (1 mg/1 ml)</t>
  </si>
  <si>
    <t>7112250</t>
  </si>
  <si>
    <t>R05CB13</t>
  </si>
  <si>
    <t>PULMOZYME 6 po 2.5 ml (2.5 mg/2.5 ml)</t>
  </si>
  <si>
    <t>6 po 2,5 ml (2500 i.j./2,5 ml)</t>
  </si>
  <si>
    <t>7114129</t>
  </si>
  <si>
    <t>R03AK03</t>
  </si>
  <si>
    <t>BERODUAL 1 po 20 ml(0,5mg/ml+0,25mg/ml)</t>
  </si>
  <si>
    <t>bočica od tamnog stakla</t>
  </si>
  <si>
    <t>1 po 20 ml ( 0,5 mg/ml + 0,25 mg/ml )</t>
  </si>
  <si>
    <t>0010200</t>
  </si>
  <si>
    <t>R03AC02</t>
  </si>
  <si>
    <t>SPALMOTIL RAST ZA INH.-GAL 1 po 10 ml (5 mg/1 ml)</t>
  </si>
  <si>
    <t>bočica</t>
  </si>
  <si>
    <t>1 po 10 ml (5 mg/ml)</t>
  </si>
  <si>
    <t>01010200</t>
  </si>
  <si>
    <t>J06AA03</t>
  </si>
  <si>
    <t>VIEKVIN</t>
  </si>
  <si>
    <t>bočica staklena1po5ml</t>
  </si>
  <si>
    <t>Листа Б</t>
  </si>
  <si>
    <t>0013434</t>
  </si>
  <si>
    <t>J06BB02</t>
  </si>
  <si>
    <t>TETANUS GAMMA</t>
  </si>
  <si>
    <t>napunjen injekcioni špric</t>
  </si>
  <si>
    <t>1 po 1ml (250 i.j./ml)</t>
  </si>
  <si>
    <t>0013168</t>
  </si>
  <si>
    <t>TETABULIN S/D</t>
  </si>
  <si>
    <t>0034338</t>
  </si>
  <si>
    <t>L01BA01</t>
  </si>
  <si>
    <t>METHOTREHAT EBEWE po 0,75 (15mg/0,75ml )</t>
  </si>
  <si>
    <t>1 po 0,7ml(15mg/0,75ml.)</t>
  </si>
  <si>
    <t>0034153</t>
  </si>
  <si>
    <t>LA1BAO1</t>
  </si>
  <si>
    <t>Metoject 20 mg</t>
  </si>
  <si>
    <t>1po2ml 20mg/2ml</t>
  </si>
  <si>
    <t>0034151</t>
  </si>
  <si>
    <t>Metoject</t>
  </si>
  <si>
    <t xml:space="preserve">  15mg/5ml</t>
  </si>
  <si>
    <t>0034154</t>
  </si>
  <si>
    <t>Metoject 1 po 2,5ml</t>
  </si>
  <si>
    <t>0034332</t>
  </si>
  <si>
    <t>METROTREXAT 20 mg</t>
  </si>
  <si>
    <t>1po2ml 20mg/1ml</t>
  </si>
  <si>
    <t>0044086</t>
  </si>
  <si>
    <t>GO3GA02</t>
  </si>
  <si>
    <t xml:space="preserve">MENOUPUR 10 </t>
  </si>
  <si>
    <t>10počica sa 75ij raspršivača</t>
  </si>
  <si>
    <t xml:space="preserve">1ml </t>
  </si>
  <si>
    <t>0020056</t>
  </si>
  <si>
    <t>J01CE30</t>
  </si>
  <si>
    <t>PANCILLIN</t>
  </si>
  <si>
    <t>50 po (600000+200000 i.j.)</t>
  </si>
  <si>
    <t>0024552</t>
  </si>
  <si>
    <t>J01GB03</t>
  </si>
  <si>
    <t>GENTAMICIN</t>
  </si>
  <si>
    <t>ampula</t>
  </si>
  <si>
    <t>10 po 2ml(80mg/2ml)</t>
  </si>
  <si>
    <t>0024553</t>
  </si>
  <si>
    <t>10 po 2ml(120mg/2ml)</t>
  </si>
  <si>
    <t>0024580</t>
  </si>
  <si>
    <t>10 po 2 ml(80mg/2 ml)</t>
  </si>
  <si>
    <t>0024582</t>
  </si>
  <si>
    <t>10 po 2 ml/(120 mg/2 ml)</t>
  </si>
  <si>
    <t>0047140</t>
  </si>
  <si>
    <t>H02AB02</t>
  </si>
  <si>
    <t>DEXASON</t>
  </si>
  <si>
    <t>25 po 1 ml (4 mg/ml)</t>
  </si>
  <si>
    <t>0047212</t>
  </si>
  <si>
    <t>H02AB04</t>
  </si>
  <si>
    <t>LEMOD DEPO</t>
  </si>
  <si>
    <t>10 po 1 ml (40 mg/1 ml)</t>
  </si>
  <si>
    <t>0047218</t>
  </si>
  <si>
    <t>LEMOD SOLU</t>
  </si>
  <si>
    <t>liobočica sa rastvaračem u ampuli</t>
  </si>
  <si>
    <t>15 po 1 ml (40 mg/ml)</t>
  </si>
  <si>
    <t>0047286</t>
  </si>
  <si>
    <t>H02AB01</t>
  </si>
  <si>
    <t>DIPROPHOS</t>
  </si>
  <si>
    <t>5 po (2 mg + 5 mg)/ml</t>
  </si>
  <si>
    <t>0048468</t>
  </si>
  <si>
    <t>G03DA03</t>
  </si>
  <si>
    <t>PROGESTERON Depo</t>
  </si>
  <si>
    <t>5 po 1 ml (250 mg/ml)</t>
  </si>
  <si>
    <t>0048619</t>
  </si>
  <si>
    <t>G03BA03</t>
  </si>
  <si>
    <t>TESTOSTERON  Depo</t>
  </si>
  <si>
    <t>5 po 250 mg/ml</t>
  </si>
  <si>
    <t>0052184</t>
  </si>
  <si>
    <t>A11EX...</t>
  </si>
  <si>
    <t>BEVIPLEX</t>
  </si>
  <si>
    <t>5 po 3ml</t>
  </si>
  <si>
    <t>0051560</t>
  </si>
  <si>
    <t>B03BA03</t>
  </si>
  <si>
    <t>OHB 12</t>
  </si>
  <si>
    <t>5 po 2500 mcg/2 m</t>
  </si>
  <si>
    <t>0051845</t>
  </si>
  <si>
    <t>A11GA01</t>
  </si>
  <si>
    <t>VITAMIN C</t>
  </si>
  <si>
    <t>50 po 5 ml (500 mg/5 ml)</t>
  </si>
  <si>
    <t>0058334</t>
  </si>
  <si>
    <t>R06AC03</t>
  </si>
  <si>
    <t>SYNOPEN</t>
  </si>
  <si>
    <t>10 po 20 mg/2 ml</t>
  </si>
  <si>
    <t>0062206</t>
  </si>
  <si>
    <t>B01AB05</t>
  </si>
  <si>
    <t>CLEXAN</t>
  </si>
  <si>
    <t>napunjen injekcioni špric sa iglom</t>
  </si>
  <si>
    <t>10 po 0,4 ml (4000 i.j./0,4 ml)</t>
  </si>
  <si>
    <t>0062207</t>
  </si>
  <si>
    <t>Clexane</t>
  </si>
  <si>
    <t>10 po 0,6 ml (6000 i.j./0,6 ml)</t>
  </si>
  <si>
    <t>0062208</t>
  </si>
  <si>
    <t>10 po 0,8 ml (8000 i.j./0,8 ml)</t>
  </si>
  <si>
    <t>0062210</t>
  </si>
  <si>
    <t>B01AB04</t>
  </si>
  <si>
    <t>FRAGMIN</t>
  </si>
  <si>
    <t>10 po 2500 i.j./0.2 ml</t>
  </si>
  <si>
    <t>0062211</t>
  </si>
  <si>
    <t>10 po 5000 i.j./0.2 ml</t>
  </si>
  <si>
    <t>0062300</t>
  </si>
  <si>
    <t>B01AB06</t>
  </si>
  <si>
    <t>FRAXIPARINE</t>
  </si>
  <si>
    <t>10 po 2850 i.j /0.3ml</t>
  </si>
  <si>
    <t>0062302</t>
  </si>
  <si>
    <t>10 po 5700 i.j /0,6ml</t>
  </si>
  <si>
    <t>0062400</t>
  </si>
  <si>
    <t>Fraxiparine</t>
  </si>
  <si>
    <t>10 po 3800 i.j /0,4ml</t>
  </si>
  <si>
    <t>0070207</t>
  </si>
  <si>
    <t>N05AD01</t>
  </si>
  <si>
    <t>HALDOL  DEPO</t>
  </si>
  <si>
    <t>5 po 1 ml (50 mg/ml)</t>
  </si>
  <si>
    <t>0070261</t>
  </si>
  <si>
    <t>N05AB02</t>
  </si>
  <si>
    <t>MODITEN</t>
  </si>
  <si>
    <t>5 po 1 ml (25 mg /ml)</t>
  </si>
  <si>
    <t>007110</t>
  </si>
  <si>
    <t>NO5BAO1</t>
  </si>
  <si>
    <t xml:space="preserve">Diazepam  </t>
  </si>
  <si>
    <t>10 po2ml</t>
  </si>
  <si>
    <t>0081540</t>
  </si>
  <si>
    <t>LIDOKAIN -ADRENALIN GAL 50PO2ML</t>
  </si>
  <si>
    <t>0071123</t>
  </si>
  <si>
    <t>N05BA01</t>
  </si>
  <si>
    <t>BENSEDIN</t>
  </si>
  <si>
    <t>10 po 2 ml (10 mg/2 ml)</t>
  </si>
  <si>
    <t>0081560</t>
  </si>
  <si>
    <t>N01BB02</t>
  </si>
  <si>
    <t>LIDOKAIN-HLORID</t>
  </si>
  <si>
    <t>50 po 2 ml (40 mg/2 ml)</t>
  </si>
  <si>
    <t>0086418</t>
  </si>
  <si>
    <t>N02BB02</t>
  </si>
  <si>
    <t>ANALGIN</t>
  </si>
  <si>
    <t>50 po 2,5 g/5 ml</t>
  </si>
  <si>
    <t>0086431</t>
  </si>
  <si>
    <t>NOVALGETOL</t>
  </si>
  <si>
    <t>0087531</t>
  </si>
  <si>
    <t>N02AX02</t>
  </si>
  <si>
    <t>TRAMADOL</t>
  </si>
  <si>
    <t>0087533</t>
  </si>
  <si>
    <t>5 po 2 ml (100 mg/2 ml)</t>
  </si>
  <si>
    <t>0087854</t>
  </si>
  <si>
    <t>N02AA01</t>
  </si>
  <si>
    <t>MORPHINI</t>
  </si>
  <si>
    <t>10 po 20 mg/m</t>
  </si>
  <si>
    <t>0100250</t>
  </si>
  <si>
    <t>C01AA05</t>
  </si>
  <si>
    <t>DILACOR</t>
  </si>
  <si>
    <t>6 po 2 ml (0,25 mg/2ml)</t>
  </si>
  <si>
    <t>0101355</t>
  </si>
  <si>
    <t>C01BD01</t>
  </si>
  <si>
    <t>CORDARONE</t>
  </si>
  <si>
    <t>6 po 3 ml (150 mg/3 ml)</t>
  </si>
  <si>
    <t>0107497</t>
  </si>
  <si>
    <t>C07AB02</t>
  </si>
  <si>
    <t>PRESOLOL</t>
  </si>
  <si>
    <t>5 po 5 ml (5 mg/5 ml)</t>
  </si>
  <si>
    <t>0107501</t>
  </si>
  <si>
    <t>CO7ABO2</t>
  </si>
  <si>
    <t xml:space="preserve">PROMEROL </t>
  </si>
  <si>
    <t>10X5ml(1mg/ml)</t>
  </si>
  <si>
    <t>0123140</t>
  </si>
  <si>
    <t>A03BB01</t>
  </si>
  <si>
    <t>BUSCOPAN</t>
  </si>
  <si>
    <t>6 po 1 ml (20 mg/1 ml)</t>
  </si>
  <si>
    <t>0124302</t>
  </si>
  <si>
    <t>A03FA01</t>
  </si>
  <si>
    <t>KLOMETOL</t>
  </si>
  <si>
    <t>10 po 10 mg/2 ml</t>
  </si>
  <si>
    <t>0128620</t>
  </si>
  <si>
    <t>A02BA02</t>
  </si>
  <si>
    <t>RANITIDIN amp 5 x 50MG./ 2ML</t>
  </si>
  <si>
    <t>5 po 2 ml (50 mg/2 ml)</t>
  </si>
  <si>
    <t>0141132</t>
  </si>
  <si>
    <t>G02AB01</t>
  </si>
  <si>
    <t>METHYLERGOMETRIN 50 po 0,1 mg/1 ml</t>
  </si>
  <si>
    <t>50 po 0,1 mg/1 ml</t>
  </si>
  <si>
    <t>0141135</t>
  </si>
  <si>
    <t>METHYLERGOMETRIN 50 po 0,2 mg/1 ml</t>
  </si>
  <si>
    <t>50 po 0,2 mg/1 ml</t>
  </si>
  <si>
    <t>0162088</t>
  </si>
  <si>
    <t>M01AE03</t>
  </si>
  <si>
    <t>KETONAL LEK LJUBLJ.10 ampula po 100mg/2ml</t>
  </si>
  <si>
    <t>10 ampula po 100 mg/2 ml</t>
  </si>
  <si>
    <t>0162192</t>
  </si>
  <si>
    <t>M01AB05</t>
  </si>
  <si>
    <t>DIKLOFENAK  HMF  5 po 3 ml/(75 mg/3 ml)</t>
  </si>
  <si>
    <t>5 po 3 ml (75 mg/3 ml)</t>
  </si>
  <si>
    <t>0162440</t>
  </si>
  <si>
    <t>DIKLOFEN GALEN. 5 po 3 ml/(75 mg/3 ml)</t>
  </si>
  <si>
    <t>0162522</t>
  </si>
  <si>
    <t>M01AB15</t>
  </si>
  <si>
    <t>ZODOL amp  5 po 30 mg/ml</t>
  </si>
  <si>
    <t>5 po 30 mg/ml</t>
  </si>
  <si>
    <t>0170350</t>
  </si>
  <si>
    <t>B05XA03</t>
  </si>
  <si>
    <t>NATRII CHLORIDI INFUNDIBILE 0,9%</t>
  </si>
  <si>
    <t>kesa</t>
  </si>
  <si>
    <t>1 po 100 ml (9 g/l)</t>
  </si>
  <si>
    <t>0173220</t>
  </si>
  <si>
    <t>B05BA03</t>
  </si>
  <si>
    <t>GLUCOSI INFUNDIBILE INF-HMF       5% 1 po 500 ml</t>
  </si>
  <si>
    <t>boca</t>
  </si>
  <si>
    <t>1 po 500 ml (5%)</t>
  </si>
  <si>
    <t>GLUCOSE 5%, 20 po 100ml (50g/1l)</t>
  </si>
  <si>
    <t>BO5BAO3</t>
  </si>
  <si>
    <t>GLUCOSA 5% frezenius</t>
  </si>
  <si>
    <t>10 po 500ml( 5%)</t>
  </si>
  <si>
    <t>0175185</t>
  </si>
  <si>
    <t>B05BB01</t>
  </si>
  <si>
    <t>HARTMANOV RASTVOR-HMF 1 po 500 ml (6,0+0,373+0,294+3,25 g)</t>
  </si>
  <si>
    <t>1 po 500 ml (6,02 g/l + 0,373 g/l + 0,294 g/l + 3,25 g/l)</t>
  </si>
  <si>
    <t>0175315</t>
  </si>
  <si>
    <t>RINGEROV RASTVOR B.BRAUN boca plastična, 10po 500 ml</t>
  </si>
  <si>
    <t>boca plastična</t>
  </si>
  <si>
    <t>1 po 500ml ( 8,6g/l+0,3g/l+0,33g/l)</t>
  </si>
  <si>
    <t>0175240</t>
  </si>
  <si>
    <t>NATRII CHLORIDI INFUNDIBILE  INF-HMF 1 po 500 ml 0,9%</t>
  </si>
  <si>
    <t>1 po 500 ml 0,9%</t>
  </si>
  <si>
    <t>482,004,70</t>
  </si>
  <si>
    <t>0175592</t>
  </si>
  <si>
    <t>NATRII CHLORIDI INFUNDIBILE  INF-HMF 1 po 500 ml g/l,9%</t>
  </si>
  <si>
    <t>0175351</t>
  </si>
  <si>
    <t>NATRII CHLORIDI INFUNDIBILE   kesa 1 po250 ml 0,9%(9g/l)</t>
  </si>
  <si>
    <t>1po250ml  0,9%</t>
  </si>
  <si>
    <t>0100255</t>
  </si>
  <si>
    <t>Digoxin</t>
  </si>
  <si>
    <t>0175260</t>
  </si>
  <si>
    <t>NATRII CHLORIDI INFUNDIBILE COMP-HMF. (Ringerov rastv) 1 po 500 ml</t>
  </si>
  <si>
    <t>boca plasticna</t>
  </si>
  <si>
    <t>1 po 500 ml (8,6 g/l+0,3 g/l+ 0,33 g/l)</t>
  </si>
  <si>
    <t>0176042</t>
  </si>
  <si>
    <t>V07AB..</t>
  </si>
  <si>
    <t>VODA ZA INJEKCIJE Galenika 50 po 5 ml</t>
  </si>
  <si>
    <t>50 po 5 ml</t>
  </si>
  <si>
    <t>0328336</t>
  </si>
  <si>
    <t>L03AB04</t>
  </si>
  <si>
    <t>ROFERON AMP-ROCHE 1 po 3000000 i.j./0,5 ml</t>
  </si>
  <si>
    <t>1 po 3000000 i.j./0,5 ml</t>
  </si>
  <si>
    <t>0400413</t>
  </si>
  <si>
    <t>C03CA01</t>
  </si>
  <si>
    <t>EDEMID,ampula 5po2ml(20mg/2ml)</t>
  </si>
  <si>
    <t>6 po 2ml (20mg/2ml)</t>
  </si>
  <si>
    <t>0400142</t>
  </si>
  <si>
    <t>LASIX amp.20mg/2ml</t>
  </si>
  <si>
    <t>0400411</t>
  </si>
  <si>
    <t>Furosemid inj 10x10mg/ml  2ml</t>
  </si>
  <si>
    <t>10 po 2 ml (10 mg/ml)</t>
  </si>
  <si>
    <t>0400430</t>
  </si>
  <si>
    <t>B05BC01</t>
  </si>
  <si>
    <t>MANITOL 1 po 250 ml 20%</t>
  </si>
  <si>
    <t>boca staklena</t>
  </si>
  <si>
    <t>1 po 250 ml 20%</t>
  </si>
  <si>
    <t>0402721</t>
  </si>
  <si>
    <t>C08DA01</t>
  </si>
  <si>
    <t>Verapamil amp.5mg/2ml</t>
  </si>
  <si>
    <t>10 po 2 ml (5 mg/2 ml)</t>
  </si>
  <si>
    <t>4129930</t>
  </si>
  <si>
    <t>AO7EAO6</t>
  </si>
  <si>
    <t xml:space="preserve">BUDENOFALK PENA </t>
  </si>
  <si>
    <t>kon. Pod pritiskom sa doz.</t>
  </si>
  <si>
    <t>14 po 1.2 g (2mg7 doza)</t>
  </si>
  <si>
    <t>4156150</t>
  </si>
  <si>
    <t xml:space="preserve">D08AG02  </t>
  </si>
  <si>
    <t>Povidon jod rastvor za kožu a 500ml.</t>
  </si>
  <si>
    <t>plastična boca sa aplikatorom</t>
  </si>
  <si>
    <t>1 po 500 ml (10 %)</t>
  </si>
  <si>
    <t>4156474</t>
  </si>
  <si>
    <t>D08AG02</t>
  </si>
  <si>
    <t>Povidon jod pena za kožu a 500ml</t>
  </si>
  <si>
    <t>1 po 500 ml (7,5%)</t>
  </si>
  <si>
    <t>4156475</t>
  </si>
  <si>
    <t>Povidon jod pena za kožu a 100ml</t>
  </si>
  <si>
    <t>1 po 100 ml (10%)</t>
  </si>
  <si>
    <t>4156472</t>
  </si>
  <si>
    <t>Листа Ц</t>
  </si>
  <si>
    <t>Листа Д</t>
  </si>
  <si>
    <t>N002105</t>
  </si>
  <si>
    <t>glucose</t>
  </si>
  <si>
    <t>50% 100ml</t>
  </si>
  <si>
    <t>N002451</t>
  </si>
  <si>
    <t>A03BA01</t>
  </si>
  <si>
    <t>atropin sulfat</t>
  </si>
  <si>
    <t xml:space="preserve"> 1ml/1mg</t>
  </si>
  <si>
    <t>N002477</t>
  </si>
  <si>
    <t>C01BC03</t>
  </si>
  <si>
    <t>Propafenon</t>
  </si>
  <si>
    <t>35mg/10ml</t>
  </si>
  <si>
    <t>N002592</t>
  </si>
  <si>
    <t>Diazepam klizme</t>
  </si>
  <si>
    <t>5 po 5 mg/2,5 m</t>
  </si>
  <si>
    <t>N003160</t>
  </si>
  <si>
    <t>R03DA05</t>
  </si>
  <si>
    <t>Aminophylline</t>
  </si>
  <si>
    <t>250 mg/10 ml</t>
  </si>
  <si>
    <t>N003194</t>
  </si>
  <si>
    <t>Adrenalin* hidrohlorid(epinefrin) 1mg/1ml</t>
  </si>
  <si>
    <t>N003483</t>
  </si>
  <si>
    <t>Aminofilin</t>
  </si>
  <si>
    <t>240 mg/10 ml</t>
  </si>
  <si>
    <t>N003855</t>
  </si>
  <si>
    <t>N003889</t>
  </si>
  <si>
    <t>NO5ABO2</t>
  </si>
  <si>
    <t>Flufenazin</t>
  </si>
  <si>
    <t>25mg/ml</t>
  </si>
  <si>
    <t xml:space="preserve">       </t>
  </si>
  <si>
    <t>N004044</t>
  </si>
  <si>
    <t>R06ACO3</t>
  </si>
  <si>
    <t>Hloropiramin</t>
  </si>
  <si>
    <t>20mg/ml</t>
  </si>
  <si>
    <t>ЛЕКОВИ У СТОМАТОЛОГИЈИ</t>
  </si>
  <si>
    <t>N01BB52</t>
  </si>
  <si>
    <t>Lidokain – adrenalin gal 50 po 2ml</t>
  </si>
  <si>
    <t>40000+0,25mg</t>
  </si>
  <si>
    <t>Aminofilin 1x240mg/10ml</t>
  </si>
  <si>
    <t>C01CA24</t>
  </si>
  <si>
    <t>Adrenalin(epinefrin)</t>
  </si>
  <si>
    <t xml:space="preserve"> УКУПНО ЛЕКОВИ  ДОМ ЗДРАВЉА ЧАЧАК</t>
  </si>
  <si>
    <t>* Табелу попуњавају све здравствене установе</t>
  </si>
  <si>
    <t>ЛЕКОВИ ВАН УГОВОРА СА РФЗО</t>
  </si>
  <si>
    <t>0049227</t>
  </si>
  <si>
    <t>H01CB02</t>
  </si>
  <si>
    <t>OKTREOTID TEVA, 1 po 20 mg</t>
  </si>
  <si>
    <t>bočica sa praškom i napunjeni injekcioni špric sa rastvaračem</t>
  </si>
  <si>
    <t>1 po 20 mg/2 ml</t>
  </si>
  <si>
    <t>0049228</t>
  </si>
  <si>
    <t>OKTREOTID TEVA, 1 po 30 mg</t>
  </si>
  <si>
    <t>0049195</t>
  </si>
  <si>
    <t>Sandostatin lar</t>
  </si>
  <si>
    <t>0049196</t>
  </si>
  <si>
    <t>0049197</t>
  </si>
  <si>
    <t>1 po 30 mg/2 ml</t>
  </si>
  <si>
    <t>9119023</t>
  </si>
  <si>
    <t>medicinski kiseonik,med.gas,kompromitovani100%v/v boca1x10</t>
  </si>
  <si>
    <t>0049233</t>
  </si>
  <si>
    <t>Somatuline autogel</t>
  </si>
  <si>
    <t>1 po 120 mg</t>
  </si>
  <si>
    <t xml:space="preserve">                                                УКУПНО:</t>
  </si>
  <si>
    <t xml:space="preserve">  САНИТЕТСКИ И МЕДИЦИНСКИ ПОТРОШНИ МАТЕРИЈАЛ ЗА О                                                              OСИГУРАНА ЛИЦА РФЗО  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</si>
  <si>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</si>
  <si>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</si>
  <si>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</si>
  <si>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>Лабораториски материјал</t>
  </si>
  <si>
    <t>Материјал за дезинфекцију</t>
  </si>
  <si>
    <t>Стоматолошки потрошни материјал</t>
  </si>
  <si>
    <t>Санитетски потрошни материјал</t>
  </si>
  <si>
    <t>Остали потрошни материјал</t>
  </si>
  <si>
    <t xml:space="preserve">Мирјана Милић, гл. реф. за план, анализу и факт.            </t>
  </si>
  <si>
    <t xml:space="preserve">  др Александар Пајовић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</si>
  <si>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</si>
  <si>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</si>
  <si>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</si>
  <si>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 xml:space="preserve">*Спровођење имунизације/ вакцинације </t>
  </si>
  <si>
    <t xml:space="preserve">Намештање/ фиксација – опште </t>
  </si>
  <si>
    <t>Први превентивни педијат.преглед у кући (код ризичне новорођенчади) (Т)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</si>
  <si>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</si>
  <si>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</si>
  <si>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</si>
  <si>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</si>
  <si>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</si>
  <si>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</si>
  <si>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Утврђивање опште здравствене способности деце од шест  година живота за бављење спортским активностима, односно делатностима</t>
  </si>
  <si>
    <t>Утврђивање посебне здравствене способности деце од шест  година живота за бављење спортским активностима, односно делатностима</t>
  </si>
  <si>
    <t>Контролни преглед деце од шест  година живота за утврђивање опште, односно посебне здравствене способности за бављење спортским активностима, односно делатностима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</si>
  <si>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</si>
  <si>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</si>
  <si>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</si>
  <si>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</si>
  <si>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</si>
  <si>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</si>
  <si>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 xml:space="preserve">Први преглед деце ради лечења </t>
  </si>
  <si>
    <t xml:space="preserve">Превентивни  преглед одраслих </t>
  </si>
  <si>
    <t xml:space="preserve">Анализа лабораторијских налаза </t>
  </si>
  <si>
    <t xml:space="preserve">Скрининг/ рано откривање кардиоваскуларног ризика - мушкарци </t>
  </si>
  <si>
    <t xml:space="preserve">Скрининг/ рано откривање депресије </t>
  </si>
  <si>
    <t xml:space="preserve">Скрининг/рано откривање рака-позивање учесника на скрининг </t>
  </si>
  <si>
    <t xml:space="preserve">Тест функције говора </t>
  </si>
  <si>
    <t xml:space="preserve">Тест функције говора (у склопу превентивног прегледа 6/7 година) </t>
  </si>
  <si>
    <t xml:space="preserve">Хемоглобин (крв) (ФОБТ) у фецесу - имунохемијски </t>
  </si>
  <si>
    <t xml:space="preserve">Инструментација/ катетеризација - опште </t>
  </si>
  <si>
    <t xml:space="preserve">Индивидуални здравствено-васпитни рад </t>
  </si>
  <si>
    <t xml:space="preserve">Скрининг/ рано откривање рака дебелог црева  (50-74 година) </t>
  </si>
  <si>
    <t>Посебни преглед школске деце и омладине ради допунске дијагностике и даљег лечења</t>
  </si>
  <si>
    <t xml:space="preserve">Први преглед одраслих ради лечења </t>
  </si>
  <si>
    <t xml:space="preserve">Превентивни гинеколошки преглед </t>
  </si>
  <si>
    <t xml:space="preserve">Глукоза у капиларној крви </t>
  </si>
  <si>
    <t xml:space="preserve">Санитетски превоз са медицинском пратњом 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</si>
  <si>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 год.)</t>
    </r>
  </si>
  <si>
    <t xml:space="preserve">Узорковање крви (микроузорковање) </t>
  </si>
  <si>
    <t xml:space="preserve">Узорковање крви (венепункција) </t>
  </si>
  <si>
    <t>L014175</t>
  </si>
  <si>
    <t>Одређивање броја ретикулоцита у крви - микроскопирањем</t>
  </si>
  <si>
    <t xml:space="preserve">Седиментација еритроцита (СЕ) </t>
  </si>
  <si>
    <t xml:space="preserve">Активирано парцијално тромбопластинско време (аПТТ) у плазми - коагулометријски </t>
  </si>
  <si>
    <t xml:space="preserve">Фибриноген у плазми </t>
  </si>
  <si>
    <t xml:space="preserve">Фибриноген у плазми - спектрофотометријски </t>
  </si>
  <si>
    <t xml:space="preserve">ИНР - за праћење антикоагулантне терапије у плазми </t>
  </si>
  <si>
    <t xml:space="preserve">Протромбинско време (ПТ) </t>
  </si>
  <si>
    <t xml:space="preserve">Време крварења (Дуке) </t>
  </si>
  <si>
    <t xml:space="preserve">Протеини (укупни) у крви - ПОЦТ методом </t>
  </si>
  <si>
    <t xml:space="preserve">Уреа у крви - ПОЦТ методом </t>
  </si>
  <si>
    <t xml:space="preserve">Аланин аминотрансфераза (АЛТ) у серуму - ПОЦТ методом </t>
  </si>
  <si>
    <t xml:space="preserve">Аланин аминотрансфераза (АЛТ) у серуму - спектрофотометрија </t>
  </si>
  <si>
    <t xml:space="preserve">Албумин у серуму - спектрофотометријом </t>
  </si>
  <si>
    <t xml:space="preserve">Алфа-амилаза у серуму - ПОЦТ методом </t>
  </si>
  <si>
    <t xml:space="preserve">Алфа-амилаза у серуму - спектрофотометрија </t>
  </si>
  <si>
    <t xml:space="preserve">Алкална фосфатаза (АЛП) у серуму - ПОЦТ методом </t>
  </si>
  <si>
    <t xml:space="preserve">Алкална фосфатаза (АЛП) у серуму -спектрофотометријом </t>
  </si>
  <si>
    <t xml:space="preserve">Аспартат аминотрансфераза (АСТ) у серуму - ПОЦТ методом </t>
  </si>
  <si>
    <t xml:space="preserve">Аспартат аминотрансфераза (АСТ) у серуму - спектрофотометријом </t>
  </si>
  <si>
    <t xml:space="preserve">Билирубин (директан) у серуму - ПОЦТ методом </t>
  </si>
  <si>
    <t xml:space="preserve">Билирубин (директан) у серуму - спектрофотометријом </t>
  </si>
  <si>
    <t xml:space="preserve">Билирубин (укупан) у серуму - ПОЦТ методом </t>
  </si>
  <si>
    <t xml:space="preserve">Билирубин (укупан) у серуму - спектрофотометријом </t>
  </si>
  <si>
    <t xml:space="preserve">Ц-реактивни протеин (ЦРП) у серуму - имунотурбидиметријом </t>
  </si>
  <si>
    <t xml:space="preserve">Ц-реактивни протеин у серуму - ПОЦТ методом </t>
  </si>
  <si>
    <t xml:space="preserve">Фосфор, неоргански у серуму - спектрофотометрија </t>
  </si>
  <si>
    <t xml:space="preserve">Фосфор, неоргански у серуму - ПОЦТ методом </t>
  </si>
  <si>
    <t xml:space="preserve">Гама-глутамил трансфераза (гама-ГТ) у серуму - ПОЦТ методом </t>
  </si>
  <si>
    <t xml:space="preserve">Гама-глутамил трансфераза (гама-ГТ) у серуму - спектрофотометрија </t>
  </si>
  <si>
    <t xml:space="preserve">Глукоза у серуму - ПОЦТ методом </t>
  </si>
  <si>
    <t xml:space="preserve">Глукоза у серуму - спектрофотометрија </t>
  </si>
  <si>
    <t xml:space="preserve">Гвожђе у серуму </t>
  </si>
  <si>
    <t xml:space="preserve">Хлориди у серуму - јон-селективном електродом (ЈСЕ) </t>
  </si>
  <si>
    <t xml:space="preserve">Хлориди у серуму - ПОЦТ методом </t>
  </si>
  <si>
    <t xml:space="preserve">Холестерол (укупан) у серуму - ПОЦТ методом </t>
  </si>
  <si>
    <t xml:space="preserve">Холестерол (укупан) у серуму - спектрофотометријом </t>
  </si>
  <si>
    <t xml:space="preserve">Холестерол, ХДЛ - у серуму - ПОЦТ методом </t>
  </si>
  <si>
    <t xml:space="preserve">Холестерол, ХДЛ - у серуму - спектрофотометрија </t>
  </si>
  <si>
    <t xml:space="preserve">Холестерол, ЛДЛ - у серуму - израчунавањем </t>
  </si>
  <si>
    <t xml:space="preserve">Холестерол, ЛДЛ - у серуму - ПОЦТ методом </t>
  </si>
  <si>
    <t xml:space="preserve">Холестерол, ЛДЛ - у серуму - спектрофотометријом </t>
  </si>
  <si>
    <t xml:space="preserve">Калцијум у серуму - ПОЦТ методом </t>
  </si>
  <si>
    <t xml:space="preserve"> L014100</t>
  </si>
  <si>
    <t xml:space="preserve"> L014105</t>
  </si>
  <si>
    <t xml:space="preserve">Калцијум у серуму - спектрофотометријом </t>
  </si>
  <si>
    <t xml:space="preserve">Калијум у серуму - јон-селективном електродом (ЈСЕ) </t>
  </si>
  <si>
    <t xml:space="preserve">Калијум у серуму - пламена фотометрија </t>
  </si>
  <si>
    <t xml:space="preserve">Калијум у серуму - ПОЦТ методом </t>
  </si>
  <si>
    <t xml:space="preserve">Кисела фосфатаза (АцП) укупна у серуму </t>
  </si>
  <si>
    <t xml:space="preserve">Кисела фосфатаза (АцП), простатична (простатична кисела фосфатаза, ПАП) у серуму </t>
  </si>
  <si>
    <t xml:space="preserve">Креатин киназа (ЦК) у серуму - ПОЦТ методом </t>
  </si>
  <si>
    <t xml:space="preserve">Креатин киназа (ЦК) у серуму - спектрофотометрија </t>
  </si>
  <si>
    <t xml:space="preserve">Креатинин у серуму - ПОЦТ методом </t>
  </si>
  <si>
    <t xml:space="preserve">Креатинин у серуму-спектрофотометријом </t>
  </si>
  <si>
    <t xml:space="preserve">Лактат дехидрогеназа (ЛДХ) у серуму - спектрофотометрија </t>
  </si>
  <si>
    <t xml:space="preserve">Лактат дехидрогеназа (ЛДХ) у серуму - ПОЦТ методом </t>
  </si>
  <si>
    <t xml:space="preserve">Мокраћна киселина у серуму - ПОЦТ методом </t>
  </si>
  <si>
    <t xml:space="preserve">Мокраћна киселина у серуму - спектрофотометрија </t>
  </si>
  <si>
    <t xml:space="preserve">Натријум у серуму - пламена фотометрија </t>
  </si>
  <si>
    <t xml:space="preserve">Натријум у серуму - ПОЦТ методом </t>
  </si>
  <si>
    <t xml:space="preserve">Натријум у серуму, јон-селективном електродом (ЈСЕ) </t>
  </si>
  <si>
    <t xml:space="preserve">Протеини (укупни) у серуму - спектрофотометријом </t>
  </si>
  <si>
    <t xml:space="preserve">ТИБЦ (укупни капацитет везивања гвожђа) у серуму </t>
  </si>
  <si>
    <t xml:space="preserve">Триглицериди у серуму - ПОЦТ методом </t>
  </si>
  <si>
    <t xml:space="preserve">Триглицериди у серуму - спектрофотометрија </t>
  </si>
  <si>
    <t xml:space="preserve">УИБЦ (незасићени капацитет везивања гвожђа) у серуму </t>
  </si>
  <si>
    <t xml:space="preserve">Уреа у серуму - спектрофотометријом </t>
  </si>
  <si>
    <t xml:space="preserve">Уреа у серуму - ПОЦТ методом </t>
  </si>
  <si>
    <t xml:space="preserve">Аланин аминотрансфераза (АЛТ) у плазми - ПОЦТ методом </t>
  </si>
  <si>
    <t xml:space="preserve">Алфа-амилаза у плазми-ПОЦТ методом </t>
  </si>
  <si>
    <t xml:space="preserve">Алкална фосфатаза (АЛП) у плазми-ПОЦТ методом </t>
  </si>
  <si>
    <t xml:space="preserve">Аспарт аминотрансфераза (АСТ) у плазми - ПОЦТ методом </t>
  </si>
  <si>
    <t xml:space="preserve">Гама-глутамил трансфераза (гама-ГТ) у плазми - ПОЦТ методом </t>
  </si>
  <si>
    <t xml:space="preserve">Глукоза у плазми - ПОЦТ методом </t>
  </si>
  <si>
    <t xml:space="preserve">Алфа-амилаза у урину </t>
  </si>
  <si>
    <t xml:space="preserve">Билирубин (укупан) у урину 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</si>
  <si>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</si>
  <si>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 xml:space="preserve">Целокупни преглед, релативна густина урина - аутоматски </t>
  </si>
  <si>
    <t xml:space="preserve">Целокупни преглед урина - ручно </t>
  </si>
  <si>
    <t xml:space="preserve">Хемоглобин (крв) у урину </t>
  </si>
  <si>
    <t xml:space="preserve">Кетонска тела (ацетон) у урину </t>
  </si>
  <si>
    <t xml:space="preserve">Лаки ланци имуноглобулина (Бенце-Јонес) у урину </t>
  </si>
  <si>
    <t xml:space="preserve">пХ урина </t>
  </si>
  <si>
    <t xml:space="preserve">Протеини (фракције протеина) у урину - електрофорезом на гелу </t>
  </si>
  <si>
    <t xml:space="preserve">Протеини у урину - имуноелектрофорезом </t>
  </si>
  <si>
    <t xml:space="preserve">Протеини у урину - сулфосалицилном киселином </t>
  </si>
  <si>
    <t xml:space="preserve">Протеини у урину - загревањем </t>
  </si>
  <si>
    <t xml:space="preserve">Седимент урина </t>
  </si>
  <si>
    <t xml:space="preserve">Тест на трудноћу у урину </t>
  </si>
  <si>
    <t xml:space="preserve">Уробилиноген у урину </t>
  </si>
  <si>
    <t xml:space="preserve">Масти у фецесу </t>
  </si>
  <si>
    <t xml:space="preserve">Несварена мишићна влакна у фецесу </t>
  </si>
  <si>
    <t xml:space="preserve">Скроб у фецесу </t>
  </si>
  <si>
    <t>РФЗО
ШИФРE</t>
  </si>
  <si>
    <t xml:space="preserve">ТЕРАПИЈА БОЛЕСТИ ЗУБА СА ЕНДОДОНЦИЈОМ
</t>
  </si>
  <si>
    <r>
      <t xml:space="preserve">                                 </t>
    </r>
    <r>
      <rPr>
        <sz val="8"/>
        <color indexed="8"/>
        <rFont val="Times New Roman"/>
        <family val="1"/>
      </rPr>
      <t xml:space="preserve"> ДИРЕКТОР </t>
    </r>
  </si>
  <si>
    <t xml:space="preserve">Мирјана Милић, главни                              др Алекандар Пајовић    </t>
  </si>
  <si>
    <t>референт за план, анализу и фактурисање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</si>
  <si>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</si>
  <si>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</si>
  <si>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</si>
  <si>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</si>
  <si>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</si>
  <si>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</si>
  <si>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</si>
  <si>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</si>
  <si>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</si>
  <si>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</si>
  <si>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</si>
  <si>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</si>
  <si>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</si>
  <si>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</si>
  <si>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</si>
  <si>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</si>
  <si>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</si>
  <si>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</si>
  <si>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</si>
  <si>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</si>
  <si>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</si>
  <si>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</si>
  <si>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</si>
  <si>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</si>
  <si>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</si>
  <si>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</si>
  <si>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</si>
  <si>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</si>
  <si>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</si>
  <si>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</si>
  <si>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</si>
  <si>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</si>
  <si>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</si>
  <si>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</si>
  <si>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</si>
  <si>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</si>
  <si>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</si>
  <si>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</si>
  <si>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</si>
  <si>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</si>
  <si>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</si>
  <si>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</si>
  <si>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</si>
  <si>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</si>
  <si>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</si>
  <si>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</si>
  <si>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</si>
  <si>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</si>
  <si>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</si>
  <si>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</si>
  <si>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</si>
  <si>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</si>
  <si>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</si>
  <si>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</si>
  <si>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</si>
  <si>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</si>
  <si>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</si>
  <si>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</si>
  <si>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</si>
  <si>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</si>
  <si>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</si>
  <si>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</si>
  <si>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</si>
  <si>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</si>
  <si>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</si>
  <si>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</si>
  <si>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</si>
  <si>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</si>
  <si>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</si>
  <si>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</si>
  <si>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</si>
  <si>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</si>
  <si>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</si>
  <si>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</si>
  <si>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</si>
  <si>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</si>
  <si>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</si>
  <si>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</si>
  <si>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</si>
  <si>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</si>
  <si>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</si>
  <si>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</si>
  <si>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</si>
  <si>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</si>
  <si>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</si>
  <si>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</si>
  <si>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</si>
  <si>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</si>
  <si>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</si>
  <si>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</si>
  <si>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</si>
  <si>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</si>
  <si>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</si>
  <si>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</si>
  <si>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</si>
  <si>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</si>
  <si>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</si>
  <si>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</si>
  <si>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</si>
  <si>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</si>
  <si>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</si>
  <si>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</si>
  <si>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</si>
  <si>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</si>
  <si>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</si>
  <si>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</si>
  <si>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</si>
  <si>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</si>
  <si>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</si>
  <si>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</si>
  <si>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</si>
  <si>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</si>
  <si>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</si>
  <si>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</si>
  <si>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</si>
  <si>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</si>
  <si>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</si>
  <si>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</si>
  <si>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</si>
  <si>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</si>
  <si>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</si>
  <si>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</si>
  <si>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</si>
  <si>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</si>
  <si>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</si>
  <si>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</si>
  <si>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</si>
  <si>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</si>
  <si>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</si>
  <si>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</si>
  <si>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</si>
  <si>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</si>
  <si>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</si>
  <si>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</si>
  <si>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</si>
  <si>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</si>
  <si>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</si>
  <si>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</si>
  <si>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</si>
  <si>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</si>
  <si>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</si>
  <si>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</si>
  <si>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</si>
  <si>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</si>
  <si>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</si>
  <si>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</si>
  <si>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</si>
  <si>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</si>
  <si>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</si>
  <si>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</si>
  <si>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</si>
  <si>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</si>
  <si>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</si>
  <si>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</si>
  <si>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</si>
  <si>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</si>
  <si>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</si>
  <si>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</si>
  <si>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</si>
  <si>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</si>
  <si>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</si>
  <si>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</si>
  <si>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</si>
  <si>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</si>
  <si>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</si>
  <si>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</si>
  <si>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</si>
  <si>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</si>
  <si>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</si>
  <si>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</si>
  <si>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</si>
  <si>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</si>
  <si>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</si>
  <si>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</si>
  <si>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</si>
  <si>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</si>
  <si>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</si>
  <si>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</si>
  <si>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</si>
  <si>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</si>
  <si>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</si>
  <si>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</si>
  <si>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</si>
  <si>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</si>
  <si>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</si>
  <si>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</si>
  <si>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</si>
  <si>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</si>
  <si>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</si>
  <si>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</si>
  <si>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</si>
  <si>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</si>
  <si>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</si>
  <si>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</si>
  <si>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</si>
  <si>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</si>
  <si>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</si>
  <si>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</si>
  <si>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</si>
  <si>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</si>
  <si>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</si>
  <si>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</si>
  <si>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</si>
  <si>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</si>
  <si>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</si>
  <si>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</si>
  <si>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</si>
  <si>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</si>
  <si>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</si>
  <si>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</si>
  <si>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</si>
  <si>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</si>
  <si>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</si>
  <si>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</si>
  <si>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</si>
  <si>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</si>
  <si>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</si>
  <si>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</si>
  <si>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</si>
  <si>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</si>
  <si>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</si>
  <si>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</si>
  <si>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</si>
  <si>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</si>
  <si>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</si>
  <si>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</si>
  <si>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</si>
  <si>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</si>
  <si>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</si>
  <si>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</si>
  <si>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</si>
  <si>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</si>
  <si>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</si>
  <si>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</si>
  <si>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</si>
  <si>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</si>
  <si>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</si>
  <si>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</si>
  <si>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</si>
  <si>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</si>
  <si>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</si>
  <si>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</si>
  <si>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</si>
  <si>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</si>
  <si>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</si>
  <si>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</si>
  <si>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</si>
  <si>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</si>
  <si>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</si>
  <si>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</si>
  <si>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</si>
  <si>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</si>
  <si>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</si>
  <si>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</si>
  <si>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</si>
  <si>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</si>
  <si>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</si>
  <si>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</si>
  <si>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</si>
  <si>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</si>
  <si>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</si>
  <si>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</si>
  <si>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</si>
  <si>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</si>
  <si>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</si>
  <si>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</si>
  <si>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</si>
  <si>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</si>
  <si>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</si>
  <si>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</si>
  <si>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</si>
  <si>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</si>
  <si>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</si>
  <si>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</si>
  <si>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</si>
  <si>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</si>
  <si>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</si>
  <si>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</si>
  <si>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</si>
  <si>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</si>
  <si>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</si>
  <si>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</si>
  <si>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</si>
  <si>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</si>
  <si>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</si>
  <si>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</si>
  <si>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</si>
  <si>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</si>
  <si>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</si>
  <si>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</si>
  <si>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</si>
  <si>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</si>
  <si>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</si>
  <si>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</si>
  <si>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</si>
  <si>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</si>
  <si>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</si>
  <si>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</si>
  <si>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</si>
  <si>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</si>
  <si>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</si>
  <si>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</si>
  <si>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</si>
  <si>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</si>
  <si>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</si>
  <si>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</si>
  <si>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</si>
  <si>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</si>
  <si>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</si>
  <si>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</si>
  <si>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</si>
  <si>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</si>
  <si>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</si>
  <si>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</si>
  <si>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</si>
  <si>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</si>
  <si>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</si>
  <si>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</si>
  <si>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</si>
  <si>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</si>
  <si>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</si>
  <si>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</si>
  <si>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</si>
  <si>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</si>
  <si>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</si>
  <si>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</si>
  <si>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</si>
  <si>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</si>
  <si>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</si>
  <si>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</si>
  <si>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</si>
  <si>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</si>
  <si>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</si>
  <si>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</si>
  <si>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</si>
  <si>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</si>
  <si>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</si>
  <si>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</si>
  <si>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</si>
  <si>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</si>
  <si>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</si>
  <si>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</si>
  <si>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</si>
  <si>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</si>
  <si>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</si>
  <si>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</si>
  <si>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</si>
  <si>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</si>
  <si>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</si>
  <si>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</si>
  <si>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</si>
  <si>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</si>
  <si>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</si>
  <si>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</si>
  <si>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</si>
  <si>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</si>
  <si>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</si>
  <si>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</si>
  <si>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</si>
  <si>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</si>
  <si>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</si>
  <si>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</si>
  <si>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</si>
  <si>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</si>
  <si>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</si>
  <si>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</si>
  <si>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</si>
  <si>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</si>
  <si>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</si>
  <si>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</si>
  <si>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</si>
  <si>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</si>
  <si>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</si>
  <si>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</si>
  <si>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</si>
  <si>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</si>
  <si>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</si>
  <si>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</si>
  <si>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</si>
  <si>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</si>
  <si>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</si>
  <si>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</si>
  <si>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</si>
  <si>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</si>
  <si>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</si>
  <si>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</si>
  <si>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</si>
  <si>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</si>
  <si>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</si>
  <si>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</si>
  <si>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</si>
  <si>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</si>
  <si>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</si>
  <si>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</si>
  <si>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</si>
  <si>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</si>
  <si>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</si>
  <si>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</si>
  <si>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</si>
  <si>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</si>
  <si>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</si>
  <si>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</si>
  <si>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</si>
  <si>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</si>
  <si>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</si>
  <si>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</si>
  <si>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</si>
  <si>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</si>
  <si>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</si>
  <si>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</si>
  <si>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</si>
  <si>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</si>
  <si>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</si>
  <si>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</si>
  <si>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</si>
  <si>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</si>
  <si>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</si>
  <si>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</si>
  <si>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</si>
  <si>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</si>
  <si>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</si>
  <si>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</si>
  <si>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</si>
  <si>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</si>
  <si>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</si>
  <si>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</si>
  <si>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</si>
  <si>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</si>
  <si>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</si>
  <si>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</si>
  <si>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</si>
  <si>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</si>
  <si>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</si>
  <si>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</si>
  <si>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</si>
  <si>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</si>
  <si>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</si>
  <si>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</si>
  <si>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</si>
  <si>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</si>
  <si>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</si>
  <si>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</si>
  <si>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</si>
  <si>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</si>
  <si>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</si>
  <si>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</si>
  <si>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</si>
  <si>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</si>
  <si>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</si>
  <si>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</si>
  <si>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</si>
  <si>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</si>
  <si>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</si>
  <si>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</si>
  <si>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</si>
  <si>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</si>
  <si>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</si>
  <si>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</si>
  <si>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</si>
  <si>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</si>
  <si>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</si>
  <si>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</si>
  <si>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</si>
  <si>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</si>
  <si>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</si>
  <si>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</si>
  <si>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</si>
  <si>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</si>
  <si>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</si>
  <si>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</si>
  <si>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</si>
  <si>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</si>
  <si>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</si>
  <si>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</si>
  <si>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</si>
  <si>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</si>
  <si>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</si>
  <si>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</si>
  <si>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</si>
  <si>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</si>
  <si>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</si>
  <si>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</si>
  <si>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</si>
  <si>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</si>
  <si>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</si>
  <si>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</si>
  <si>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</si>
  <si>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</si>
  <si>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</si>
  <si>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</si>
  <si>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</si>
  <si>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</si>
  <si>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</si>
  <si>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</si>
  <si>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</si>
  <si>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</si>
  <si>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</si>
  <si>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</si>
  <si>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</si>
  <si>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</si>
  <si>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</si>
  <si>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</si>
  <si>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</si>
  <si>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</si>
  <si>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</si>
  <si>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</si>
  <si>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t>OznakaOznakaOznaka</t>
  </si>
  <si>
    <t>NazivNazivNaziv</t>
  </si>
  <si>
    <t>Važi odVaži odVaži od</t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</si>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</sst>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#,##0.00\ [$Din];[RED]\-#,##0.00\ [$Din]"/>
    <numFmt numFmtId="167" formatCode="DD\-MMM"/>
    <numFmt numFmtId="168" formatCode="#,##0"/>
    <numFmt numFmtId="169" formatCode="@"/>
    <numFmt numFmtId="170" formatCode="#,###.00"/>
    <numFmt numFmtId="171" formatCode="#,##0.00"/>
    <numFmt numFmtId="172" formatCode="0"/>
    <numFmt numFmtId="173" formatCode="#,##0;\-#,##0"/>
    <numFmt numFmtId="174" formatCode="#,##0.000"/>
  </numFmts>
  <fonts count="76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8"/>
      <name val="HelveticaPlain"/>
      <family val="0"/>
    </font>
    <font>
      <sz val="10"/>
      <color indexed="8"/>
      <name val="MS Sans Serif"/>
      <family val="2"/>
    </font>
    <font>
      <b/>
      <sz val="10"/>
      <color indexed="9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8"/>
      <name val="Cambria"/>
      <family val="1"/>
    </font>
    <font>
      <b/>
      <sz val="8"/>
      <color indexed="63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b/>
      <sz val="12"/>
      <name val="Times New Roman"/>
      <family val="1"/>
    </font>
    <font>
      <b/>
      <sz val="10"/>
      <name val="Cambria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.5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17"/>
      <name val="Times New Roman"/>
      <family val="1"/>
    </font>
    <font>
      <sz val="10"/>
      <color indexed="19"/>
      <name val="Times New Roman"/>
      <family val="1"/>
    </font>
    <font>
      <sz val="10"/>
      <color indexed="63"/>
      <name val="Times New Roman"/>
      <family val="1"/>
    </font>
    <font>
      <sz val="10"/>
      <color indexed="58"/>
      <name val="Times New Roman"/>
      <family val="1"/>
    </font>
    <font>
      <b/>
      <sz val="9"/>
      <name val="Times New Roman"/>
      <family val="1"/>
    </font>
    <font>
      <i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ahoma"/>
      <family val="2"/>
    </font>
    <font>
      <b/>
      <sz val="9"/>
      <color indexed="57"/>
      <name val="Cambria"/>
      <family val="1"/>
    </font>
    <font>
      <i/>
      <sz val="10"/>
      <color indexed="8"/>
      <name val="Arial"/>
      <family val="2"/>
    </font>
    <font>
      <sz val="10.5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4" borderId="0">
      <alignment/>
      <protection/>
    </xf>
    <xf numFmtId="164" fontId="2" fillId="4" borderId="0">
      <alignment/>
      <protection/>
    </xf>
    <xf numFmtId="164" fontId="2" fillId="4" borderId="0">
      <alignment/>
      <protection/>
    </xf>
    <xf numFmtId="164" fontId="2" fillId="4" borderId="0">
      <alignment/>
      <protection/>
    </xf>
    <xf numFmtId="164" fontId="2" fillId="4" borderId="0">
      <alignment/>
      <protection/>
    </xf>
    <xf numFmtId="164" fontId="2" fillId="4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6" borderId="0">
      <alignment/>
      <protection/>
    </xf>
    <xf numFmtId="164" fontId="2" fillId="6" borderId="0">
      <alignment/>
      <protection/>
    </xf>
    <xf numFmtId="164" fontId="2" fillId="6" borderId="0">
      <alignment/>
      <protection/>
    </xf>
    <xf numFmtId="164" fontId="2" fillId="6" borderId="0">
      <alignment/>
      <protection/>
    </xf>
    <xf numFmtId="164" fontId="2" fillId="6" borderId="0">
      <alignment/>
      <protection/>
    </xf>
    <xf numFmtId="164" fontId="2" fillId="6" borderId="0">
      <alignment/>
      <protection/>
    </xf>
    <xf numFmtId="164" fontId="2" fillId="7" borderId="0">
      <alignment/>
      <protection/>
    </xf>
    <xf numFmtId="164" fontId="2" fillId="7" borderId="0">
      <alignment/>
      <protection/>
    </xf>
    <xf numFmtId="164" fontId="2" fillId="7" borderId="0">
      <alignment/>
      <protection/>
    </xf>
    <xf numFmtId="164" fontId="2" fillId="7" borderId="0">
      <alignment/>
      <protection/>
    </xf>
    <xf numFmtId="164" fontId="2" fillId="7" borderId="0">
      <alignment/>
      <protection/>
    </xf>
    <xf numFmtId="164" fontId="2" fillId="7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9" borderId="0">
      <alignment/>
      <protection/>
    </xf>
    <xf numFmtId="164" fontId="2" fillId="9" borderId="0">
      <alignment/>
      <protection/>
    </xf>
    <xf numFmtId="164" fontId="2" fillId="9" borderId="0">
      <alignment/>
      <protection/>
    </xf>
    <xf numFmtId="164" fontId="2" fillId="9" borderId="0">
      <alignment/>
      <protection/>
    </xf>
    <xf numFmtId="164" fontId="2" fillId="9" borderId="0">
      <alignment/>
      <protection/>
    </xf>
    <xf numFmtId="164" fontId="2" fillId="9" borderId="0">
      <alignment/>
      <protection/>
    </xf>
    <xf numFmtId="164" fontId="2" fillId="10" borderId="0">
      <alignment/>
      <protection/>
    </xf>
    <xf numFmtId="164" fontId="2" fillId="10" borderId="0">
      <alignment/>
      <protection/>
    </xf>
    <xf numFmtId="164" fontId="2" fillId="10" borderId="0">
      <alignment/>
      <protection/>
    </xf>
    <xf numFmtId="164" fontId="2" fillId="10" borderId="0">
      <alignment/>
      <protection/>
    </xf>
    <xf numFmtId="164" fontId="2" fillId="10" borderId="0">
      <alignment/>
      <protection/>
    </xf>
    <xf numFmtId="164" fontId="2" fillId="10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11" borderId="0">
      <alignment/>
      <protection/>
    </xf>
    <xf numFmtId="164" fontId="2" fillId="11" borderId="0">
      <alignment/>
      <protection/>
    </xf>
    <xf numFmtId="164" fontId="2" fillId="11" borderId="0">
      <alignment/>
      <protection/>
    </xf>
    <xf numFmtId="164" fontId="2" fillId="11" borderId="0">
      <alignment/>
      <protection/>
    </xf>
    <xf numFmtId="164" fontId="2" fillId="11" borderId="0">
      <alignment/>
      <protection/>
    </xf>
    <xf numFmtId="164" fontId="2" fillId="11" borderId="0">
      <alignment/>
      <protection/>
    </xf>
    <xf numFmtId="164" fontId="3" fillId="12" borderId="0">
      <alignment/>
      <protection/>
    </xf>
    <xf numFmtId="164" fontId="3" fillId="9" borderId="0">
      <alignment/>
      <protection/>
    </xf>
    <xf numFmtId="164" fontId="3" fillId="10" borderId="0">
      <alignment/>
      <protection/>
    </xf>
    <xf numFmtId="164" fontId="3" fillId="13" borderId="0">
      <alignment/>
      <protection/>
    </xf>
    <xf numFmtId="164" fontId="3" fillId="14" borderId="0">
      <alignment/>
      <protection/>
    </xf>
    <xf numFmtId="164" fontId="3" fillId="15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3" fillId="8" borderId="0">
      <alignment/>
      <protection/>
    </xf>
    <xf numFmtId="164" fontId="3" fillId="16" borderId="0">
      <alignment/>
      <protection/>
    </xf>
    <xf numFmtId="164" fontId="2" fillId="17" borderId="0">
      <alignment/>
      <protection/>
    </xf>
    <xf numFmtId="164" fontId="2" fillId="18" borderId="0">
      <alignment/>
      <protection/>
    </xf>
    <xf numFmtId="164" fontId="3" fillId="19" borderId="0">
      <alignment/>
      <protection/>
    </xf>
    <xf numFmtId="164" fontId="3" fillId="20" borderId="0">
      <alignment/>
      <protection/>
    </xf>
    <xf numFmtId="164" fontId="2" fillId="17" borderId="0">
      <alignment/>
      <protection/>
    </xf>
    <xf numFmtId="164" fontId="2" fillId="4" borderId="0">
      <alignment/>
      <protection/>
    </xf>
    <xf numFmtId="164" fontId="3" fillId="18" borderId="0">
      <alignment/>
      <protection/>
    </xf>
    <xf numFmtId="164" fontId="3" fillId="21" borderId="0">
      <alignment/>
      <protection/>
    </xf>
    <xf numFmtId="164" fontId="2" fillId="2" borderId="0">
      <alignment/>
      <protection/>
    </xf>
    <xf numFmtId="164" fontId="2" fillId="18" borderId="0">
      <alignment/>
      <protection/>
    </xf>
    <xf numFmtId="164" fontId="3" fillId="18" borderId="0">
      <alignment/>
      <protection/>
    </xf>
    <xf numFmtId="164" fontId="3" fillId="13" borderId="0">
      <alignment/>
      <protection/>
    </xf>
    <xf numFmtId="164" fontId="2" fillId="6" borderId="0">
      <alignment/>
      <protection/>
    </xf>
    <xf numFmtId="164" fontId="2" fillId="2" borderId="0">
      <alignment/>
      <protection/>
    </xf>
    <xf numFmtId="164" fontId="3" fillId="8" borderId="0">
      <alignment/>
      <protection/>
    </xf>
    <xf numFmtId="164" fontId="3" fillId="14" borderId="0">
      <alignment/>
      <protection/>
    </xf>
    <xf numFmtId="164" fontId="2" fillId="17" borderId="0">
      <alignment/>
      <protection/>
    </xf>
    <xf numFmtId="164" fontId="2" fillId="7" borderId="0">
      <alignment/>
      <protection/>
    </xf>
    <xf numFmtId="164" fontId="3" fillId="7" borderId="0">
      <alignment/>
      <protection/>
    </xf>
    <xf numFmtId="164" fontId="3" fillId="22" borderId="0">
      <alignment/>
      <protection/>
    </xf>
    <xf numFmtId="164" fontId="4" fillId="23" borderId="0">
      <alignment/>
      <protection/>
    </xf>
    <xf numFmtId="164" fontId="5" fillId="8" borderId="1">
      <alignment/>
      <protection/>
    </xf>
    <xf numFmtId="164" fontId="6" fillId="0" borderId="0">
      <alignment/>
      <protection/>
    </xf>
    <xf numFmtId="165" fontId="0" fillId="0" borderId="0">
      <alignment/>
      <protection/>
    </xf>
    <xf numFmtId="164" fontId="7" fillId="0" borderId="0">
      <alignment horizontal="left" vertical="center" indent="1"/>
      <protection/>
    </xf>
    <xf numFmtId="164" fontId="8" fillId="6" borderId="0">
      <alignment/>
      <protection/>
    </xf>
    <xf numFmtId="164" fontId="8" fillId="17" borderId="0">
      <alignment/>
      <protection/>
    </xf>
    <xf numFmtId="164" fontId="8" fillId="17" borderId="0">
      <alignment/>
      <protection/>
    </xf>
    <xf numFmtId="164" fontId="9" fillId="0" borderId="0">
      <alignment/>
      <protection/>
    </xf>
    <xf numFmtId="164" fontId="10" fillId="4" borderId="0">
      <alignment/>
      <protection/>
    </xf>
    <xf numFmtId="164" fontId="11" fillId="0" borderId="0">
      <alignment horizontal="center"/>
      <protection/>
    </xf>
    <xf numFmtId="164" fontId="12" fillId="0" borderId="2">
      <alignment/>
      <protection/>
    </xf>
    <xf numFmtId="164" fontId="13" fillId="0" borderId="3">
      <alignment/>
      <protection/>
    </xf>
    <xf numFmtId="164" fontId="14" fillId="0" borderId="4">
      <alignment/>
      <protection/>
    </xf>
    <xf numFmtId="164" fontId="14" fillId="0" borderId="0">
      <alignment/>
      <protection/>
    </xf>
    <xf numFmtId="164" fontId="11" fillId="0" borderId="0">
      <alignment horizontal="center" textRotation="90"/>
      <protection/>
    </xf>
    <xf numFmtId="164" fontId="15" fillId="0" borderId="0">
      <alignment/>
      <protection/>
    </xf>
    <xf numFmtId="164" fontId="16" fillId="6" borderId="5">
      <alignment/>
      <protection/>
    </xf>
    <xf numFmtId="164" fontId="0" fillId="24" borderId="6">
      <alignment/>
      <protection/>
    </xf>
    <xf numFmtId="164" fontId="0" fillId="24" borderId="6">
      <alignment/>
      <protection/>
    </xf>
    <xf numFmtId="164" fontId="0" fillId="24" borderId="6">
      <alignment/>
      <protection/>
    </xf>
    <xf numFmtId="164" fontId="0" fillId="24" borderId="6">
      <alignment/>
      <protection/>
    </xf>
    <xf numFmtId="164" fontId="17" fillId="17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2" fillId="0" borderId="0">
      <alignment/>
      <protection/>
    </xf>
    <xf numFmtId="164" fontId="19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18" fillId="0" borderId="0">
      <alignment/>
      <protection/>
    </xf>
    <xf numFmtId="164" fontId="20" fillId="0" borderId="0">
      <alignment/>
      <protection/>
    </xf>
    <xf numFmtId="164" fontId="18" fillId="0" borderId="0">
      <alignment/>
      <protection/>
    </xf>
    <xf numFmtId="164" fontId="2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0" fillId="17" borderId="7">
      <alignment/>
      <protection/>
    </xf>
    <xf numFmtId="164" fontId="0" fillId="17" borderId="7">
      <alignment/>
      <protection/>
    </xf>
    <xf numFmtId="164" fontId="0" fillId="17" borderId="7">
      <alignment/>
      <protection/>
    </xf>
    <xf numFmtId="164" fontId="0" fillId="17" borderId="7">
      <alignment/>
      <protection/>
    </xf>
    <xf numFmtId="164" fontId="21" fillId="25" borderId="8">
      <alignment/>
      <protection/>
    </xf>
    <xf numFmtId="164" fontId="22" fillId="0" borderId="0">
      <alignment/>
      <protection/>
    </xf>
    <xf numFmtId="166" fontId="22" fillId="0" borderId="0">
      <alignment/>
      <protection/>
    </xf>
    <xf numFmtId="164" fontId="23" fillId="0" borderId="0">
      <alignment/>
      <protection/>
    </xf>
    <xf numFmtId="164" fontId="24" fillId="23" borderId="9">
      <alignment vertical="center"/>
      <protection/>
    </xf>
    <xf numFmtId="164" fontId="25" fillId="0" borderId="9">
      <alignment horizontal="left" vertical="center" wrapText="1"/>
      <protection locked="0"/>
    </xf>
    <xf numFmtId="164" fontId="26" fillId="0" borderId="0">
      <alignment/>
      <protection/>
    </xf>
    <xf numFmtId="164" fontId="8" fillId="0" borderId="10">
      <alignment/>
      <protection/>
    </xf>
    <xf numFmtId="164" fontId="27" fillId="0" borderId="11">
      <alignment/>
      <protection/>
    </xf>
    <xf numFmtId="164" fontId="8" fillId="0" borderId="10" applyNumberFormat="0" applyFill="0" applyAlignment="0" applyProtection="0"/>
    <xf numFmtId="164" fontId="4" fillId="0" borderId="0">
      <alignment/>
      <protection/>
    </xf>
    <xf numFmtId="164" fontId="8" fillId="0" borderId="10" applyNumberFormat="0" applyFill="0" applyAlignment="0" applyProtection="0"/>
    <xf numFmtId="164" fontId="17" fillId="17" borderId="0">
      <alignment/>
      <protection/>
    </xf>
    <xf numFmtId="164" fontId="10" fillId="4" borderId="0">
      <alignment/>
      <protection/>
    </xf>
    <xf numFmtId="164" fontId="17" fillId="17" borderId="0" applyNumberFormat="0" applyBorder="0" applyAlignment="0" applyProtection="0"/>
    <xf numFmtId="164" fontId="10" fillId="4" borderId="0" applyNumberFormat="0" applyBorder="0" applyAlignment="0" applyProtection="0"/>
  </cellStyleXfs>
  <cellXfs count="1315">
    <xf numFmtId="164" fontId="0" fillId="0" borderId="0" xfId="0" applyAlignment="1">
      <alignment/>
    </xf>
    <xf numFmtId="164" fontId="28" fillId="0" borderId="0" xfId="0" applyFont="1" applyFill="1" applyBorder="1" applyAlignment="1">
      <alignment horizontal="center"/>
    </xf>
    <xf numFmtId="164" fontId="29" fillId="0" borderId="0" xfId="0" applyFont="1" applyAlignment="1">
      <alignment horizontal="center"/>
    </xf>
    <xf numFmtId="164" fontId="30" fillId="0" borderId="0" xfId="0" applyFont="1" applyFill="1" applyBorder="1" applyAlignment="1">
      <alignment horizontal="center"/>
    </xf>
    <xf numFmtId="164" fontId="0" fillId="23" borderId="0" xfId="0" applyFill="1" applyAlignment="1">
      <alignment/>
    </xf>
    <xf numFmtId="164" fontId="31" fillId="0" borderId="0" xfId="0" applyFont="1" applyAlignment="1">
      <alignment horizontal="left"/>
    </xf>
    <xf numFmtId="164" fontId="3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 vertical="top"/>
    </xf>
    <xf numFmtId="164" fontId="33" fillId="23" borderId="0" xfId="0" applyFont="1" applyFill="1" applyBorder="1" applyAlignment="1">
      <alignment horizontal="center"/>
    </xf>
    <xf numFmtId="164" fontId="34" fillId="0" borderId="0" xfId="0" applyFont="1" applyAlignment="1">
      <alignment/>
    </xf>
    <xf numFmtId="164" fontId="34" fillId="0" borderId="0" xfId="0" applyFont="1" applyAlignment="1">
      <alignment horizontal="left"/>
    </xf>
    <xf numFmtId="164" fontId="35" fillId="0" borderId="0" xfId="0" applyFont="1" applyAlignment="1">
      <alignment/>
    </xf>
    <xf numFmtId="164" fontId="34" fillId="0" borderId="0" xfId="0" applyFont="1" applyBorder="1" applyAlignment="1">
      <alignment/>
    </xf>
    <xf numFmtId="164" fontId="34" fillId="0" borderId="0" xfId="0" applyFont="1" applyBorder="1" applyAlignment="1">
      <alignment horizontal="left"/>
    </xf>
    <xf numFmtId="164" fontId="35" fillId="0" borderId="0" xfId="0" applyFont="1" applyBorder="1" applyAlignment="1">
      <alignment/>
    </xf>
    <xf numFmtId="164" fontId="34" fillId="0" borderId="0" xfId="188" applyFont="1" applyFill="1" applyBorder="1" applyAlignment="1">
      <alignment horizontal="right"/>
      <protection/>
    </xf>
    <xf numFmtId="164" fontId="34" fillId="0" borderId="0" xfId="0" applyFont="1" applyFill="1" applyBorder="1" applyAlignment="1">
      <alignment horizontal="left"/>
    </xf>
    <xf numFmtId="164" fontId="34" fillId="0" borderId="0" xfId="186" applyFont="1" applyFill="1" applyBorder="1" applyAlignment="1">
      <alignment/>
      <protection/>
    </xf>
    <xf numFmtId="164" fontId="35" fillId="0" borderId="0" xfId="0" applyFont="1" applyFill="1" applyBorder="1" applyAlignment="1">
      <alignment/>
    </xf>
    <xf numFmtId="164" fontId="34" fillId="0" borderId="0" xfId="188" applyFont="1" applyFill="1" applyBorder="1" applyAlignment="1">
      <alignment horizontal="right" vertical="top"/>
      <protection/>
    </xf>
    <xf numFmtId="164" fontId="34" fillId="0" borderId="0" xfId="0" applyFont="1" applyFill="1" applyBorder="1" applyAlignment="1">
      <alignment horizontal="left" vertical="top"/>
    </xf>
    <xf numFmtId="164" fontId="34" fillId="0" borderId="0" xfId="176" applyFont="1" applyFill="1" applyBorder="1" applyAlignment="1" applyProtection="1">
      <alignment horizontal="left" vertical="top" wrapText="1"/>
      <protection/>
    </xf>
    <xf numFmtId="164" fontId="34" fillId="0" borderId="0" xfId="176" applyFont="1" applyAlignment="1" applyProtection="1">
      <alignment wrapText="1"/>
      <protection/>
    </xf>
    <xf numFmtId="164" fontId="34" fillId="0" borderId="0" xfId="176" applyFont="1" applyAlignment="1" applyProtection="1">
      <alignment horizontal="left" wrapText="1"/>
      <protection/>
    </xf>
    <xf numFmtId="164" fontId="34" fillId="0" borderId="0" xfId="152" applyFont="1" applyFill="1" applyBorder="1" applyAlignment="1" applyProtection="1">
      <alignment horizontal="left" vertical="top" wrapText="1"/>
      <protection/>
    </xf>
    <xf numFmtId="164" fontId="34" fillId="0" borderId="0" xfId="152" applyFont="1" applyAlignment="1" applyProtection="1">
      <alignment/>
      <protection/>
    </xf>
    <xf numFmtId="164" fontId="34" fillId="0" borderId="0" xfId="0" applyFont="1" applyFill="1" applyBorder="1" applyAlignment="1">
      <alignment vertical="top"/>
    </xf>
    <xf numFmtId="164" fontId="34" fillId="0" borderId="0" xfId="0" applyFont="1" applyFill="1" applyBorder="1" applyAlignment="1">
      <alignment horizontal="left" vertical="top" wrapText="1"/>
    </xf>
    <xf numFmtId="164" fontId="34" fillId="0" borderId="0" xfId="0" applyFont="1" applyFill="1" applyBorder="1" applyAlignment="1">
      <alignment/>
    </xf>
    <xf numFmtId="164" fontId="35" fillId="0" borderId="0" xfId="0" applyFont="1" applyFill="1" applyBorder="1" applyAlignment="1">
      <alignment vertical="top"/>
    </xf>
    <xf numFmtId="164" fontId="34" fillId="0" borderId="0" xfId="0" applyFont="1" applyBorder="1" applyAlignment="1">
      <alignment horizontal="left" vertical="top"/>
    </xf>
    <xf numFmtId="164" fontId="34" fillId="0" borderId="0" xfId="0" applyFont="1" applyBorder="1" applyAlignment="1">
      <alignment vertical="top"/>
    </xf>
    <xf numFmtId="164" fontId="35" fillId="0" borderId="0" xfId="0" applyFont="1" applyBorder="1" applyAlignment="1">
      <alignment vertical="top"/>
    </xf>
    <xf numFmtId="164" fontId="34" fillId="0" borderId="0" xfId="0" applyFont="1" applyAlignment="1">
      <alignment horizontal="left" vertical="top"/>
    </xf>
    <xf numFmtId="164" fontId="34" fillId="0" borderId="0" xfId="0" applyFont="1" applyAlignment="1">
      <alignment vertical="top"/>
    </xf>
    <xf numFmtId="164" fontId="35" fillId="0" borderId="0" xfId="0" applyFont="1" applyAlignment="1">
      <alignment vertical="top"/>
    </xf>
    <xf numFmtId="164" fontId="36" fillId="0" borderId="0" xfId="186" applyFont="1" applyFill="1">
      <alignment/>
      <protection/>
    </xf>
    <xf numFmtId="164" fontId="29" fillId="0" borderId="0" xfId="186" applyFont="1" applyFill="1" applyBorder="1">
      <alignment/>
      <protection/>
    </xf>
    <xf numFmtId="164" fontId="32" fillId="0" borderId="0" xfId="186" applyFont="1" applyFill="1" applyBorder="1">
      <alignment/>
      <protection/>
    </xf>
    <xf numFmtId="164" fontId="32" fillId="0" borderId="0" xfId="186" applyFont="1" applyFill="1">
      <alignment/>
      <protection/>
    </xf>
    <xf numFmtId="164" fontId="29" fillId="0" borderId="0" xfId="186" applyFont="1" applyFill="1" applyAlignment="1">
      <alignment/>
      <protection/>
    </xf>
    <xf numFmtId="164" fontId="36" fillId="0" borderId="0" xfId="188" applyFont="1" applyFill="1">
      <alignment/>
      <protection/>
    </xf>
    <xf numFmtId="164" fontId="36" fillId="0" borderId="0" xfId="188" applyFont="1" applyFill="1" applyAlignment="1">
      <alignment horizontal="right"/>
      <protection/>
    </xf>
    <xf numFmtId="164" fontId="33" fillId="0" borderId="12" xfId="188" applyFont="1" applyFill="1" applyBorder="1" applyAlignment="1">
      <alignment horizontal="left" vertical="center" wrapText="1"/>
      <protection/>
    </xf>
    <xf numFmtId="164" fontId="33" fillId="0" borderId="12" xfId="188" applyFont="1" applyFill="1" applyBorder="1" applyAlignment="1">
      <alignment horizontal="center" vertical="center" wrapText="1"/>
      <protection/>
    </xf>
    <xf numFmtId="164" fontId="36" fillId="0" borderId="12" xfId="188" applyFont="1" applyFill="1" applyBorder="1" applyAlignment="1">
      <alignment/>
      <protection/>
    </xf>
    <xf numFmtId="164" fontId="36" fillId="0" borderId="12" xfId="188" applyFont="1" applyFill="1" applyBorder="1">
      <alignment/>
      <protection/>
    </xf>
    <xf numFmtId="164" fontId="36" fillId="23" borderId="12" xfId="188" applyFont="1" applyFill="1" applyBorder="1" applyAlignment="1">
      <alignment/>
      <protection/>
    </xf>
    <xf numFmtId="164" fontId="33" fillId="23" borderId="12" xfId="186" applyFont="1" applyFill="1" applyBorder="1">
      <alignment/>
      <protection/>
    </xf>
    <xf numFmtId="164" fontId="36" fillId="0" borderId="12" xfId="186" applyFont="1" applyFill="1" applyBorder="1">
      <alignment/>
      <protection/>
    </xf>
    <xf numFmtId="164" fontId="33" fillId="0" borderId="12" xfId="186" applyFont="1" applyFill="1" applyBorder="1">
      <alignment/>
      <protection/>
    </xf>
    <xf numFmtId="164" fontId="33" fillId="23" borderId="12" xfId="188" applyFont="1" applyFill="1" applyBorder="1" applyAlignment="1">
      <alignment/>
      <protection/>
    </xf>
    <xf numFmtId="164" fontId="33" fillId="0" borderId="12" xfId="188" applyFont="1" applyFill="1" applyBorder="1" applyAlignment="1">
      <alignment/>
      <protection/>
    </xf>
    <xf numFmtId="164" fontId="33" fillId="0" borderId="12" xfId="188" applyFont="1" applyFill="1" applyBorder="1">
      <alignment/>
      <protection/>
    </xf>
    <xf numFmtId="164" fontId="33" fillId="0" borderId="0" xfId="186" applyFont="1" applyFill="1">
      <alignment/>
      <protection/>
    </xf>
    <xf numFmtId="164" fontId="37" fillId="0" borderId="0" xfId="183" applyFont="1" applyProtection="1">
      <alignment/>
      <protection/>
    </xf>
    <xf numFmtId="164" fontId="37" fillId="0" borderId="0" xfId="0" applyFont="1" applyAlignment="1" applyProtection="1">
      <alignment/>
      <protection/>
    </xf>
    <xf numFmtId="164" fontId="37" fillId="0" borderId="0" xfId="0" applyFont="1" applyFill="1" applyAlignment="1" applyProtection="1">
      <alignment/>
      <protection/>
    </xf>
    <xf numFmtId="164" fontId="37" fillId="0" borderId="0" xfId="151" applyFont="1" applyProtection="1">
      <alignment/>
      <protection/>
    </xf>
    <xf numFmtId="164" fontId="37" fillId="0" borderId="0" xfId="185" applyFont="1" applyProtection="1">
      <alignment/>
      <protection/>
    </xf>
    <xf numFmtId="164" fontId="38" fillId="0" borderId="0" xfId="176" applyFont="1" applyBorder="1" applyAlignment="1" applyProtection="1">
      <alignment horizontal="left" wrapText="1"/>
      <protection/>
    </xf>
    <xf numFmtId="164" fontId="39" fillId="0" borderId="0" xfId="183" applyFont="1" applyFill="1" applyProtection="1">
      <alignment/>
      <protection/>
    </xf>
    <xf numFmtId="164" fontId="39" fillId="0" borderId="0" xfId="151" applyFont="1" applyProtection="1">
      <alignment/>
      <protection/>
    </xf>
    <xf numFmtId="164" fontId="39" fillId="0" borderId="0" xfId="185" applyFont="1" applyProtection="1">
      <alignment/>
      <protection/>
    </xf>
    <xf numFmtId="164" fontId="39" fillId="0" borderId="0" xfId="183" applyFont="1" applyProtection="1">
      <alignment/>
      <protection/>
    </xf>
    <xf numFmtId="164" fontId="38" fillId="0" borderId="0" xfId="183" applyFont="1" applyAlignment="1" applyProtection="1">
      <alignment horizontal="left"/>
      <protection/>
    </xf>
    <xf numFmtId="164" fontId="39" fillId="0" borderId="0" xfId="183" applyFont="1" applyAlignment="1" applyProtection="1">
      <alignment/>
      <protection/>
    </xf>
    <xf numFmtId="164" fontId="39" fillId="0" borderId="13" xfId="183" applyFont="1" applyBorder="1" applyAlignment="1" applyProtection="1">
      <alignment/>
      <protection locked="0"/>
    </xf>
    <xf numFmtId="164" fontId="38" fillId="0" borderId="0" xfId="183" applyFont="1" applyBorder="1" applyAlignment="1" applyProtection="1">
      <alignment/>
      <protection/>
    </xf>
    <xf numFmtId="164" fontId="39" fillId="0" borderId="0" xfId="183" applyFont="1" applyBorder="1" applyProtection="1">
      <alignment/>
      <protection/>
    </xf>
    <xf numFmtId="164" fontId="39" fillId="0" borderId="0" xfId="183" applyFont="1" applyBorder="1" applyAlignment="1" applyProtection="1">
      <alignment/>
      <protection/>
    </xf>
    <xf numFmtId="164" fontId="39" fillId="0" borderId="0" xfId="183" applyFont="1" applyBorder="1" applyAlignment="1" applyProtection="1">
      <alignment horizontal="left"/>
      <protection/>
    </xf>
    <xf numFmtId="164" fontId="39" fillId="0" borderId="0" xfId="183" applyFont="1" applyBorder="1" applyProtection="1">
      <alignment/>
      <protection locked="0"/>
    </xf>
    <xf numFmtId="164" fontId="37" fillId="0" borderId="0" xfId="183" applyFont="1" applyAlignment="1" applyProtection="1">
      <alignment horizontal="left"/>
      <protection/>
    </xf>
    <xf numFmtId="164" fontId="37" fillId="0" borderId="0" xfId="183" applyFont="1" applyAlignment="1" applyProtection="1">
      <alignment/>
      <protection/>
    </xf>
    <xf numFmtId="164" fontId="39" fillId="0" borderId="0" xfId="183" applyFont="1" applyAlignment="1" applyProtection="1">
      <alignment horizontal="right"/>
      <protection/>
    </xf>
    <xf numFmtId="164" fontId="37" fillId="0" borderId="0" xfId="183" applyFont="1" applyFill="1" applyProtection="1">
      <alignment/>
      <protection/>
    </xf>
    <xf numFmtId="164" fontId="37" fillId="18" borderId="12" xfId="183" applyFont="1" applyFill="1" applyBorder="1" applyAlignment="1" applyProtection="1">
      <alignment horizontal="center" vertical="center"/>
      <protection/>
    </xf>
    <xf numFmtId="164" fontId="40" fillId="18" borderId="12" xfId="183" applyFont="1" applyFill="1" applyBorder="1" applyAlignment="1" applyProtection="1">
      <alignment horizontal="center" vertical="center" wrapText="1"/>
      <protection/>
    </xf>
    <xf numFmtId="164" fontId="40" fillId="18" borderId="12" xfId="183" applyFont="1" applyFill="1" applyBorder="1" applyAlignment="1" applyProtection="1">
      <alignment horizontal="center" vertical="center"/>
      <protection/>
    </xf>
    <xf numFmtId="164" fontId="37" fillId="18" borderId="12" xfId="183" applyFont="1" applyFill="1" applyBorder="1" applyAlignment="1" applyProtection="1">
      <alignment horizontal="center" vertical="center" wrapText="1"/>
      <protection/>
    </xf>
    <xf numFmtId="164" fontId="37" fillId="18" borderId="12" xfId="183" applyNumberFormat="1" applyFont="1" applyFill="1" applyBorder="1" applyAlignment="1" applyProtection="1">
      <alignment horizontal="center" vertical="center" textRotation="90" wrapText="1"/>
      <protection/>
    </xf>
    <xf numFmtId="164" fontId="37" fillId="18" borderId="12" xfId="0" applyFont="1" applyFill="1" applyBorder="1" applyAlignment="1" applyProtection="1">
      <alignment horizontal="center" vertical="center" wrapText="1"/>
      <protection/>
    </xf>
    <xf numFmtId="164" fontId="37" fillId="18" borderId="12" xfId="183" applyFont="1" applyFill="1" applyBorder="1" applyAlignment="1" applyProtection="1">
      <alignment horizontal="left" vertical="center"/>
      <protection/>
    </xf>
    <xf numFmtId="164" fontId="39" fillId="0" borderId="12" xfId="183" applyNumberFormat="1" applyFont="1" applyBorder="1" applyAlignment="1" applyProtection="1">
      <alignment horizontal="right"/>
      <protection locked="0"/>
    </xf>
    <xf numFmtId="164" fontId="39" fillId="0" borderId="12" xfId="183" applyNumberFormat="1" applyFont="1" applyFill="1" applyBorder="1" applyAlignment="1" applyProtection="1">
      <alignment horizontal="right"/>
      <protection locked="0"/>
    </xf>
    <xf numFmtId="164" fontId="39" fillId="4" borderId="12" xfId="183" applyNumberFormat="1" applyFont="1" applyFill="1" applyBorder="1" applyAlignment="1" applyProtection="1">
      <alignment horizontal="right"/>
      <protection/>
    </xf>
    <xf numFmtId="164" fontId="39" fillId="18" borderId="12" xfId="183" applyNumberFormat="1" applyFont="1" applyFill="1" applyBorder="1" applyAlignment="1" applyProtection="1">
      <alignment horizontal="right"/>
      <protection/>
    </xf>
    <xf numFmtId="164" fontId="39" fillId="7" borderId="12" xfId="183" applyNumberFormat="1" applyFont="1" applyFill="1" applyBorder="1" applyAlignment="1" applyProtection="1">
      <alignment horizontal="right"/>
      <protection/>
    </xf>
    <xf numFmtId="164" fontId="39" fillId="0" borderId="12" xfId="0" applyFont="1" applyBorder="1" applyAlignment="1" applyProtection="1">
      <alignment horizontal="right"/>
      <protection locked="0"/>
    </xf>
    <xf numFmtId="167" fontId="37" fillId="18" borderId="12" xfId="183" applyNumberFormat="1" applyFont="1" applyFill="1" applyBorder="1" applyAlignment="1" applyProtection="1">
      <alignment horizontal="center" vertical="center"/>
      <protection/>
    </xf>
    <xf numFmtId="164" fontId="39" fillId="0" borderId="12" xfId="183" applyNumberFormat="1" applyFont="1" applyBorder="1" applyProtection="1">
      <alignment/>
      <protection locked="0"/>
    </xf>
    <xf numFmtId="164" fontId="39" fillId="0" borderId="12" xfId="0" applyFont="1" applyBorder="1" applyAlignment="1" applyProtection="1">
      <alignment/>
      <protection locked="0"/>
    </xf>
    <xf numFmtId="164" fontId="37" fillId="18" borderId="12" xfId="183" applyFont="1" applyFill="1" applyBorder="1" applyAlignment="1" applyProtection="1">
      <alignment horizontal="left" vertical="center" wrapText="1"/>
      <protection/>
    </xf>
    <xf numFmtId="164" fontId="39" fillId="0" borderId="12" xfId="183" applyNumberFormat="1" applyFont="1" applyFill="1" applyBorder="1" applyAlignment="1" applyProtection="1">
      <alignment horizontal="right"/>
      <protection/>
    </xf>
    <xf numFmtId="164" fontId="39" fillId="18" borderId="12" xfId="183" applyNumberFormat="1" applyFont="1" applyFill="1" applyBorder="1" applyAlignment="1" applyProtection="1">
      <alignment horizontal="right"/>
      <protection locked="0"/>
    </xf>
    <xf numFmtId="164" fontId="39" fillId="0" borderId="12" xfId="183" applyNumberFormat="1" applyFont="1" applyFill="1" applyBorder="1" applyProtection="1">
      <alignment/>
      <protection locked="0"/>
    </xf>
    <xf numFmtId="164" fontId="37" fillId="0" borderId="0" xfId="151" applyFont="1" applyFill="1" applyProtection="1">
      <alignment/>
      <protection/>
    </xf>
    <xf numFmtId="164" fontId="37" fillId="0" borderId="0" xfId="185" applyFont="1" applyFill="1" applyProtection="1">
      <alignment/>
      <protection/>
    </xf>
    <xf numFmtId="164" fontId="37" fillId="18" borderId="12" xfId="183" applyFont="1" applyFill="1" applyBorder="1" applyAlignment="1" applyProtection="1">
      <alignment horizontal="center" vertical="center" textRotation="90" wrapText="1"/>
      <protection/>
    </xf>
    <xf numFmtId="164" fontId="37" fillId="18" borderId="12" xfId="183" applyFont="1" applyFill="1" applyBorder="1" applyAlignment="1" applyProtection="1">
      <alignment vertical="center" wrapText="1"/>
      <protection/>
    </xf>
    <xf numFmtId="164" fontId="38" fillId="0" borderId="0" xfId="151" applyFont="1" applyProtection="1">
      <alignment/>
      <protection/>
    </xf>
    <xf numFmtId="164" fontId="37" fillId="18" borderId="12" xfId="183" applyFont="1" applyFill="1" applyBorder="1" applyAlignment="1" applyProtection="1">
      <alignment horizontal="left" vertical="center"/>
      <protection locked="0"/>
    </xf>
    <xf numFmtId="164" fontId="37" fillId="18" borderId="12" xfId="183" applyFont="1" applyFill="1" applyBorder="1" applyAlignment="1" applyProtection="1">
      <alignment horizontal="center" vertical="center" wrapText="1"/>
      <protection locked="0"/>
    </xf>
    <xf numFmtId="164" fontId="37" fillId="18" borderId="12" xfId="183" applyFont="1" applyFill="1" applyBorder="1" applyAlignment="1" applyProtection="1">
      <alignment horizontal="left" vertical="center" wrapText="1"/>
      <protection locked="0"/>
    </xf>
    <xf numFmtId="164" fontId="39" fillId="0" borderId="12" xfId="0" applyFont="1" applyFill="1" applyBorder="1" applyAlignment="1" applyProtection="1">
      <alignment/>
      <protection locked="0"/>
    </xf>
    <xf numFmtId="164" fontId="37" fillId="18" borderId="12" xfId="183" applyFont="1" applyFill="1" applyBorder="1" applyAlignment="1" applyProtection="1">
      <alignment vertical="center"/>
      <protection/>
    </xf>
    <xf numFmtId="164" fontId="41" fillId="0" borderId="12" xfId="183" applyFont="1" applyFill="1" applyBorder="1" applyAlignment="1" applyProtection="1">
      <alignment horizontal="left" vertical="center" wrapText="1"/>
      <protection/>
    </xf>
    <xf numFmtId="164" fontId="41" fillId="4" borderId="12" xfId="183" applyNumberFormat="1" applyFont="1" applyFill="1" applyBorder="1" applyAlignment="1" applyProtection="1">
      <alignment horizontal="right"/>
      <protection/>
    </xf>
    <xf numFmtId="164" fontId="41" fillId="7" borderId="12" xfId="183" applyNumberFormat="1" applyFont="1" applyFill="1" applyBorder="1" applyAlignment="1" applyProtection="1">
      <alignment horizontal="right"/>
      <protection/>
    </xf>
    <xf numFmtId="164" fontId="37" fillId="0" borderId="0" xfId="183" applyFont="1" applyAlignment="1" applyProtection="1">
      <alignment vertical="center"/>
      <protection/>
    </xf>
    <xf numFmtId="164" fontId="37" fillId="0" borderId="0" xfId="183" applyFont="1" applyBorder="1" applyProtection="1">
      <alignment/>
      <protection/>
    </xf>
    <xf numFmtId="164" fontId="37" fillId="0" borderId="0" xfId="0" applyFont="1" applyBorder="1" applyAlignment="1" applyProtection="1">
      <alignment/>
      <protection/>
    </xf>
    <xf numFmtId="168" fontId="42" fillId="0" borderId="0" xfId="180" applyNumberFormat="1" applyFont="1" applyFill="1" applyBorder="1" applyAlignment="1" applyProtection="1">
      <alignment wrapText="1"/>
      <protection/>
    </xf>
    <xf numFmtId="168" fontId="42" fillId="0" borderId="0" xfId="180" applyNumberFormat="1" applyFont="1" applyFill="1" applyBorder="1" applyAlignment="1" applyProtection="1">
      <alignment horizontal="right" wrapText="1"/>
      <protection/>
    </xf>
    <xf numFmtId="168" fontId="37" fillId="0" borderId="0" xfId="183" applyNumberFormat="1" applyFont="1" applyBorder="1" applyProtection="1">
      <alignment/>
      <protection/>
    </xf>
    <xf numFmtId="164" fontId="39" fillId="0" borderId="0" xfId="183" applyFont="1" applyAlignment="1" applyProtection="1">
      <alignment horizontal="center"/>
      <protection/>
    </xf>
    <xf numFmtId="164" fontId="40" fillId="0" borderId="0" xfId="184" applyFont="1" applyBorder="1" applyAlignment="1" applyProtection="1">
      <alignment/>
      <protection locked="0"/>
    </xf>
    <xf numFmtId="164" fontId="39" fillId="0" borderId="0" xfId="184" applyFont="1" applyBorder="1" applyAlignment="1" applyProtection="1">
      <alignment/>
      <protection locked="0"/>
    </xf>
    <xf numFmtId="164" fontId="39" fillId="0" borderId="0" xfId="183" applyFont="1" applyBorder="1" applyAlignment="1" applyProtection="1">
      <alignment/>
      <protection locked="0"/>
    </xf>
    <xf numFmtId="164" fontId="39" fillId="0" borderId="14" xfId="184" applyFont="1" applyBorder="1" applyAlignment="1" applyProtection="1">
      <alignment/>
      <protection locked="0"/>
    </xf>
    <xf numFmtId="164" fontId="39" fillId="0" borderId="14" xfId="183" applyFont="1" applyBorder="1" applyAlignment="1" applyProtection="1">
      <alignment/>
      <protection locked="0"/>
    </xf>
    <xf numFmtId="164" fontId="37" fillId="0" borderId="0" xfId="184" applyFont="1" applyProtection="1">
      <alignment/>
      <protection/>
    </xf>
    <xf numFmtId="164" fontId="37" fillId="0" borderId="0" xfId="185" applyFont="1" applyProtection="1">
      <alignment/>
      <protection/>
    </xf>
    <xf numFmtId="164" fontId="38" fillId="0" borderId="0" xfId="158" applyFont="1" applyProtection="1">
      <alignment/>
      <protection/>
    </xf>
    <xf numFmtId="164" fontId="38" fillId="0" borderId="0" xfId="158" applyFont="1" applyAlignment="1" applyProtection="1">
      <alignment/>
      <protection/>
    </xf>
    <xf numFmtId="164" fontId="38" fillId="0" borderId="0" xfId="185" applyFont="1" applyAlignment="1" applyProtection="1">
      <alignment horizontal="left"/>
      <protection/>
    </xf>
    <xf numFmtId="164" fontId="38" fillId="0" borderId="13" xfId="185" applyFont="1" applyBorder="1" applyAlignment="1" applyProtection="1">
      <alignment/>
      <protection locked="0"/>
    </xf>
    <xf numFmtId="164" fontId="38" fillId="0" borderId="0" xfId="158" applyFont="1" applyBorder="1" applyAlignment="1" applyProtection="1">
      <alignment/>
      <protection/>
    </xf>
    <xf numFmtId="164" fontId="38" fillId="0" borderId="0" xfId="185" applyFont="1" applyAlignment="1" applyProtection="1">
      <alignment horizontal="right"/>
      <protection/>
    </xf>
    <xf numFmtId="164" fontId="38" fillId="0" borderId="0" xfId="158" applyFont="1" applyBorder="1" applyAlignment="1" applyProtection="1">
      <alignment horizontal="center"/>
      <protection/>
    </xf>
    <xf numFmtId="164" fontId="39" fillId="18" borderId="12" xfId="152" applyFont="1" applyFill="1" applyBorder="1" applyAlignment="1" applyProtection="1">
      <alignment horizontal="center" vertical="center" wrapText="1"/>
      <protection/>
    </xf>
    <xf numFmtId="164" fontId="40" fillId="18" borderId="12" xfId="152" applyFont="1" applyFill="1" applyBorder="1" applyAlignment="1" applyProtection="1">
      <alignment horizontal="center" vertical="center"/>
      <protection/>
    </xf>
    <xf numFmtId="164" fontId="40" fillId="18" borderId="12" xfId="152" applyFont="1" applyFill="1" applyBorder="1" applyAlignment="1" applyProtection="1">
      <alignment horizontal="center" vertical="center" wrapText="1"/>
      <protection/>
    </xf>
    <xf numFmtId="164" fontId="43" fillId="0" borderId="12" xfId="152" applyFont="1" applyBorder="1" applyAlignment="1" applyProtection="1">
      <alignment horizontal="center" vertical="center" wrapText="1"/>
      <protection locked="0"/>
    </xf>
    <xf numFmtId="164" fontId="43" fillId="0" borderId="12" xfId="152" applyFont="1" applyFill="1" applyBorder="1" applyAlignment="1" applyProtection="1">
      <alignment horizontal="center" vertical="center" wrapText="1"/>
      <protection locked="0"/>
    </xf>
    <xf numFmtId="164" fontId="43" fillId="4" borderId="12" xfId="152" applyFont="1" applyFill="1" applyBorder="1" applyAlignment="1" applyProtection="1">
      <alignment horizontal="center" vertical="center" wrapText="1"/>
      <protection/>
    </xf>
    <xf numFmtId="164" fontId="43" fillId="7" borderId="12" xfId="152" applyFont="1" applyFill="1" applyBorder="1" applyAlignment="1" applyProtection="1">
      <alignment horizontal="center" vertical="center" wrapText="1"/>
      <protection/>
    </xf>
    <xf numFmtId="164" fontId="43" fillId="0" borderId="12" xfId="152" applyFont="1" applyBorder="1" applyAlignment="1" applyProtection="1">
      <alignment horizontal="center" vertical="center"/>
      <protection locked="0"/>
    </xf>
    <xf numFmtId="164" fontId="43" fillId="7" borderId="12" xfId="152" applyFont="1" applyFill="1" applyBorder="1" applyAlignment="1" applyProtection="1">
      <alignment horizontal="center" vertical="center"/>
      <protection/>
    </xf>
    <xf numFmtId="164" fontId="43" fillId="0" borderId="12" xfId="152" applyFont="1" applyFill="1" applyBorder="1" applyAlignment="1" applyProtection="1">
      <alignment horizontal="center" vertical="center" wrapText="1"/>
      <protection/>
    </xf>
    <xf numFmtId="164" fontId="39" fillId="18" borderId="12" xfId="152" applyFont="1" applyFill="1" applyBorder="1" applyAlignment="1" applyProtection="1">
      <alignment horizontal="center" vertical="top" wrapText="1"/>
      <protection/>
    </xf>
    <xf numFmtId="164" fontId="39" fillId="18" borderId="12" xfId="152" applyFont="1" applyFill="1" applyBorder="1" applyAlignment="1" applyProtection="1">
      <alignment horizontal="center" vertical="center"/>
      <protection/>
    </xf>
    <xf numFmtId="164" fontId="38" fillId="18" borderId="12" xfId="152" applyFont="1" applyFill="1" applyBorder="1" applyAlignment="1" applyProtection="1">
      <alignment horizontal="right"/>
      <protection/>
    </xf>
    <xf numFmtId="164" fontId="41" fillId="4" borderId="12" xfId="152" applyFont="1" applyFill="1" applyBorder="1" applyAlignment="1" applyProtection="1">
      <alignment horizontal="center" vertical="center"/>
      <protection/>
    </xf>
    <xf numFmtId="164" fontId="41" fillId="4" borderId="12" xfId="152" applyFont="1" applyFill="1" applyBorder="1" applyAlignment="1" applyProtection="1">
      <alignment horizontal="center" vertical="center" wrapText="1"/>
      <protection/>
    </xf>
    <xf numFmtId="164" fontId="41" fillId="7" borderId="12" xfId="152" applyFont="1" applyFill="1" applyBorder="1" applyAlignment="1" applyProtection="1">
      <alignment horizontal="center" vertical="center" wrapText="1"/>
      <protection/>
    </xf>
    <xf numFmtId="164" fontId="41" fillId="7" borderId="12" xfId="152" applyFont="1" applyFill="1" applyBorder="1" applyAlignment="1" applyProtection="1">
      <alignment horizontal="center" vertical="center"/>
      <protection/>
    </xf>
    <xf numFmtId="164" fontId="39" fillId="0" borderId="0" xfId="158" applyFont="1" applyProtection="1">
      <alignment/>
      <protection/>
    </xf>
    <xf numFmtId="164" fontId="44" fillId="0" borderId="0" xfId="183" applyFont="1" applyProtection="1">
      <alignment/>
      <protection/>
    </xf>
    <xf numFmtId="164" fontId="14" fillId="0" borderId="0" xfId="0" applyFont="1" applyAlignment="1">
      <alignment/>
    </xf>
    <xf numFmtId="164" fontId="38" fillId="0" borderId="0" xfId="183" applyFont="1" applyBorder="1" applyAlignment="1" applyProtection="1">
      <alignment/>
      <protection locked="0"/>
    </xf>
    <xf numFmtId="164" fontId="44" fillId="0" borderId="0" xfId="184" applyFont="1" applyProtection="1">
      <alignment/>
      <protection/>
    </xf>
    <xf numFmtId="164" fontId="38" fillId="0" borderId="0" xfId="184" applyFont="1" applyBorder="1" applyAlignment="1" applyProtection="1">
      <alignment/>
      <protection locked="0"/>
    </xf>
    <xf numFmtId="164" fontId="36" fillId="0" borderId="0" xfId="152" applyFont="1" applyAlignment="1" applyProtection="1">
      <alignment wrapText="1"/>
      <protection/>
    </xf>
    <xf numFmtId="164" fontId="36" fillId="0" borderId="0" xfId="152" applyFont="1" applyAlignment="1" applyProtection="1">
      <alignment horizontal="center" wrapText="1"/>
      <protection/>
    </xf>
    <xf numFmtId="164" fontId="36" fillId="0" borderId="0" xfId="152" applyFont="1" applyProtection="1">
      <alignment/>
      <protection/>
    </xf>
    <xf numFmtId="164" fontId="45" fillId="0" borderId="0" xfId="152" applyFont="1" applyAlignment="1" applyProtection="1">
      <alignment/>
      <protection/>
    </xf>
    <xf numFmtId="164" fontId="45" fillId="0" borderId="0" xfId="152" applyFont="1" applyAlignment="1" applyProtection="1">
      <alignment wrapText="1"/>
      <protection/>
    </xf>
    <xf numFmtId="164" fontId="45" fillId="0" borderId="0" xfId="152" applyFont="1" applyProtection="1">
      <alignment/>
      <protection/>
    </xf>
    <xf numFmtId="164" fontId="46" fillId="0" borderId="0" xfId="152" applyFont="1" applyProtection="1">
      <alignment/>
      <protection/>
    </xf>
    <xf numFmtId="164" fontId="33" fillId="0" borderId="0" xfId="183" applyFont="1" applyAlignment="1" applyProtection="1">
      <alignment horizontal="left"/>
      <protection/>
    </xf>
    <xf numFmtId="164" fontId="36" fillId="0" borderId="13" xfId="183" applyFont="1" applyBorder="1" applyAlignment="1" applyProtection="1">
      <alignment/>
      <protection locked="0"/>
    </xf>
    <xf numFmtId="164" fontId="33" fillId="0" borderId="0" xfId="152" applyFont="1" applyAlignment="1" applyProtection="1">
      <alignment horizontal="center" wrapText="1"/>
      <protection/>
    </xf>
    <xf numFmtId="164" fontId="36" fillId="0" borderId="0" xfId="183" applyFont="1" applyAlignment="1" applyProtection="1">
      <alignment horizontal="right"/>
      <protection/>
    </xf>
    <xf numFmtId="164" fontId="36" fillId="18" borderId="12" xfId="152" applyFont="1" applyFill="1" applyBorder="1" applyAlignment="1" applyProtection="1">
      <alignment horizontal="center" vertical="center" wrapText="1"/>
      <protection/>
    </xf>
    <xf numFmtId="164" fontId="42" fillId="18" borderId="12" xfId="152" applyFont="1" applyFill="1" applyBorder="1" applyAlignment="1" applyProtection="1">
      <alignment horizontal="center" vertical="center" wrapText="1"/>
      <protection/>
    </xf>
    <xf numFmtId="164" fontId="18" fillId="0" borderId="12" xfId="152" applyFont="1" applyBorder="1" applyAlignment="1" applyProtection="1">
      <alignment horizontal="left" wrapText="1"/>
      <protection locked="0"/>
    </xf>
    <xf numFmtId="164" fontId="36" fillId="0" borderId="12" xfId="152" applyFont="1" applyBorder="1" applyAlignment="1" applyProtection="1">
      <alignment horizontal="center" wrapText="1"/>
      <protection locked="0"/>
    </xf>
    <xf numFmtId="164" fontId="36" fillId="4" borderId="12" xfId="152" applyFont="1" applyFill="1" applyBorder="1" applyAlignment="1" applyProtection="1">
      <alignment horizontal="center" wrapText="1"/>
      <protection locked="0"/>
    </xf>
    <xf numFmtId="164" fontId="36" fillId="7" borderId="12" xfId="152" applyFont="1" applyFill="1" applyBorder="1" applyAlignment="1" applyProtection="1">
      <alignment horizontal="center" wrapText="1"/>
      <protection/>
    </xf>
    <xf numFmtId="164" fontId="36" fillId="0" borderId="12" xfId="152" applyFont="1" applyFill="1" applyBorder="1" applyAlignment="1" applyProtection="1">
      <alignment horizontal="center" wrapText="1"/>
      <protection locked="0"/>
    </xf>
    <xf numFmtId="164" fontId="33" fillId="18" borderId="12" xfId="152" applyFont="1" applyFill="1" applyBorder="1" applyAlignment="1" applyProtection="1">
      <alignment horizontal="right" wrapText="1"/>
      <protection/>
    </xf>
    <xf numFmtId="164" fontId="45" fillId="4" borderId="12" xfId="152" applyFont="1" applyFill="1" applyBorder="1" applyAlignment="1" applyProtection="1">
      <alignment horizontal="right" wrapText="1"/>
      <protection/>
    </xf>
    <xf numFmtId="164" fontId="45" fillId="4" borderId="12" xfId="152" applyFont="1" applyFill="1" applyBorder="1" applyAlignment="1" applyProtection="1">
      <alignment horizontal="center" wrapText="1"/>
      <protection/>
    </xf>
    <xf numFmtId="164" fontId="45" fillId="7" borderId="12" xfId="152" applyFont="1" applyFill="1" applyBorder="1" applyAlignment="1" applyProtection="1">
      <alignment horizontal="center" wrapText="1"/>
      <protection/>
    </xf>
    <xf numFmtId="164" fontId="45" fillId="0" borderId="12" xfId="152" applyFont="1" applyFill="1" applyBorder="1" applyAlignment="1" applyProtection="1">
      <alignment horizontal="center" wrapText="1"/>
      <protection/>
    </xf>
    <xf numFmtId="164" fontId="36" fillId="0" borderId="0" xfId="152" applyFont="1" applyFill="1" applyBorder="1" applyAlignment="1" applyProtection="1">
      <alignment horizontal="center"/>
      <protection/>
    </xf>
    <xf numFmtId="164" fontId="37" fillId="0" borderId="0" xfId="185" applyFont="1" applyAlignment="1" applyProtection="1">
      <alignment wrapText="1"/>
      <protection/>
    </xf>
    <xf numFmtId="164" fontId="41" fillId="0" borderId="0" xfId="185" applyFont="1" applyBorder="1" applyAlignment="1" applyProtection="1">
      <alignment horizontal="center"/>
      <protection/>
    </xf>
    <xf numFmtId="164" fontId="39" fillId="0" borderId="13" xfId="185" applyFont="1" applyBorder="1" applyAlignment="1" applyProtection="1">
      <alignment/>
      <protection locked="0"/>
    </xf>
    <xf numFmtId="164" fontId="48" fillId="0" borderId="0" xfId="185" applyFont="1" applyProtection="1">
      <alignment/>
      <protection/>
    </xf>
    <xf numFmtId="164" fontId="39" fillId="0" borderId="0" xfId="185" applyFont="1" applyAlignment="1" applyProtection="1">
      <alignment wrapText="1"/>
      <protection/>
    </xf>
    <xf numFmtId="164" fontId="39" fillId="0" borderId="12" xfId="177" applyFont="1" applyBorder="1" applyAlignment="1" applyProtection="1">
      <alignment vertical="center" wrapText="1"/>
      <protection/>
    </xf>
    <xf numFmtId="164" fontId="37" fillId="0" borderId="0" xfId="185" applyFont="1" applyFill="1" applyBorder="1" applyAlignment="1" applyProtection="1">
      <alignment vertical="center"/>
      <protection/>
    </xf>
    <xf numFmtId="164" fontId="39" fillId="0" borderId="0" xfId="151" applyFont="1" applyAlignment="1" applyProtection="1">
      <alignment horizontal="right"/>
      <protection/>
    </xf>
    <xf numFmtId="164" fontId="39" fillId="18" borderId="12" xfId="0" applyFont="1" applyFill="1" applyBorder="1" applyAlignment="1" applyProtection="1">
      <alignment horizontal="center" vertical="center" wrapText="1"/>
      <protection/>
    </xf>
    <xf numFmtId="164" fontId="39" fillId="18" borderId="12" xfId="183" applyFont="1" applyFill="1" applyBorder="1" applyAlignment="1" applyProtection="1">
      <alignment horizontal="center" vertical="center" wrapText="1"/>
      <protection/>
    </xf>
    <xf numFmtId="164" fontId="39" fillId="0" borderId="12" xfId="152" applyFont="1" applyBorder="1" applyProtection="1">
      <alignment/>
      <protection locked="0"/>
    </xf>
    <xf numFmtId="164" fontId="39" fillId="0" borderId="12" xfId="183" applyNumberFormat="1" applyFont="1" applyBorder="1" applyAlignment="1" applyProtection="1">
      <alignment wrapText="1"/>
      <protection locked="0"/>
    </xf>
    <xf numFmtId="164" fontId="39" fillId="0" borderId="12" xfId="0" applyFont="1" applyBorder="1" applyAlignment="1" applyProtection="1">
      <alignment vertical="center" wrapText="1"/>
      <protection locked="0"/>
    </xf>
    <xf numFmtId="164" fontId="39" fillId="0" borderId="12" xfId="0" applyFont="1" applyBorder="1" applyAlignment="1" applyProtection="1">
      <alignment wrapText="1"/>
      <protection locked="0"/>
    </xf>
    <xf numFmtId="164" fontId="39" fillId="0" borderId="12" xfId="176" applyFont="1" applyBorder="1" applyAlignment="1" applyProtection="1">
      <alignment wrapText="1"/>
      <protection locked="0"/>
    </xf>
    <xf numFmtId="164" fontId="39" fillId="0" borderId="0" xfId="177" applyFont="1" applyProtection="1">
      <alignment/>
      <protection/>
    </xf>
    <xf numFmtId="164" fontId="38" fillId="0" borderId="12" xfId="176" applyFont="1" applyBorder="1" applyAlignment="1" applyProtection="1">
      <alignment horizontal="right" vertical="center"/>
      <protection/>
    </xf>
    <xf numFmtId="164" fontId="41" fillId="0" borderId="12" xfId="183" applyNumberFormat="1" applyFont="1" applyFill="1" applyBorder="1" applyAlignment="1" applyProtection="1">
      <alignment horizontal="right"/>
      <protection/>
    </xf>
    <xf numFmtId="164" fontId="39" fillId="0" borderId="0" xfId="151" applyFont="1" applyBorder="1" applyAlignment="1" applyProtection="1">
      <alignment horizontal="left" wrapText="1"/>
      <protection/>
    </xf>
    <xf numFmtId="164" fontId="1" fillId="0" borderId="0" xfId="158">
      <alignment/>
      <protection/>
    </xf>
    <xf numFmtId="164" fontId="48" fillId="0" borderId="0" xfId="158" applyFont="1" applyFill="1" applyAlignment="1">
      <alignment/>
      <protection/>
    </xf>
    <xf numFmtId="164" fontId="49" fillId="0" borderId="13" xfId="158" applyFont="1" applyFill="1" applyBorder="1" applyAlignment="1" applyProtection="1">
      <alignment/>
      <protection locked="0"/>
    </xf>
    <xf numFmtId="164" fontId="49" fillId="0" borderId="0" xfId="158" applyFont="1">
      <alignment/>
      <protection/>
    </xf>
    <xf numFmtId="164" fontId="49" fillId="0" borderId="0" xfId="158" applyFont="1" applyFill="1" applyBorder="1" applyAlignment="1">
      <alignment/>
      <protection/>
    </xf>
    <xf numFmtId="164" fontId="50" fillId="0" borderId="0" xfId="158" applyFont="1">
      <alignment/>
      <protection/>
    </xf>
    <xf numFmtId="164" fontId="49" fillId="0" borderId="0" xfId="158" applyFont="1" applyBorder="1">
      <alignment/>
      <protection/>
    </xf>
    <xf numFmtId="164" fontId="51" fillId="0" borderId="0" xfId="158" applyFont="1" applyBorder="1">
      <alignment/>
      <protection/>
    </xf>
    <xf numFmtId="164" fontId="1" fillId="0" borderId="0" xfId="158" applyBorder="1">
      <alignment/>
      <protection/>
    </xf>
    <xf numFmtId="164" fontId="39" fillId="0" borderId="0" xfId="158" applyFont="1" applyBorder="1" applyAlignment="1">
      <alignment horizontal="right"/>
      <protection/>
    </xf>
    <xf numFmtId="164" fontId="8" fillId="0" borderId="10" xfId="205" applyNumberFormat="1" applyFill="1" applyAlignment="1" applyProtection="1">
      <alignment/>
      <protection/>
    </xf>
    <xf numFmtId="164" fontId="8" fillId="0" borderId="10" xfId="205" applyNumberFormat="1" applyFont="1" applyFill="1" applyAlignment="1" applyProtection="1">
      <alignment vertical="center" wrapText="1"/>
      <protection/>
    </xf>
    <xf numFmtId="164" fontId="8" fillId="0" borderId="10" xfId="205" applyNumberFormat="1" applyFont="1" applyFill="1" applyAlignment="1" applyProtection="1">
      <alignment horizontal="center" vertical="center" wrapText="1"/>
      <protection/>
    </xf>
    <xf numFmtId="164" fontId="8" fillId="26" borderId="10" xfId="205" applyNumberFormat="1" applyFont="1" applyFill="1" applyAlignment="1" applyProtection="1">
      <alignment vertical="center" wrapText="1"/>
      <protection/>
    </xf>
    <xf numFmtId="169" fontId="18" fillId="0" borderId="0" xfId="152" applyNumberFormat="1" applyFont="1" applyAlignment="1">
      <alignment vertical="top" wrapText="1"/>
      <protection/>
    </xf>
    <xf numFmtId="164" fontId="18" fillId="0" borderId="0" xfId="152" applyFont="1" applyAlignment="1">
      <alignment vertical="top" wrapText="1"/>
      <protection/>
    </xf>
    <xf numFmtId="164" fontId="18" fillId="0" borderId="0" xfId="152">
      <alignment/>
      <protection/>
    </xf>
    <xf numFmtId="164" fontId="52" fillId="0" borderId="0" xfId="158" applyFont="1">
      <alignment/>
      <protection/>
    </xf>
    <xf numFmtId="164" fontId="18" fillId="0" borderId="0" xfId="152" applyFill="1">
      <alignment/>
      <protection/>
    </xf>
    <xf numFmtId="164" fontId="53" fillId="0" borderId="0" xfId="152" applyFont="1" applyFill="1">
      <alignment/>
      <protection/>
    </xf>
    <xf numFmtId="164" fontId="53" fillId="0" borderId="0" xfId="152" applyFont="1">
      <alignment/>
      <protection/>
    </xf>
    <xf numFmtId="164" fontId="54" fillId="0" borderId="0" xfId="152" applyFont="1">
      <alignment/>
      <protection/>
    </xf>
    <xf numFmtId="164" fontId="18" fillId="0" borderId="0" xfId="0" applyFont="1" applyAlignment="1">
      <alignment/>
    </xf>
    <xf numFmtId="164" fontId="55" fillId="0" borderId="0" xfId="183" applyFont="1" applyProtection="1">
      <alignment/>
      <protection/>
    </xf>
    <xf numFmtId="164" fontId="18" fillId="0" borderId="0" xfId="152" applyFont="1">
      <alignment/>
      <protection/>
    </xf>
    <xf numFmtId="164" fontId="55" fillId="0" borderId="0" xfId="184" applyFont="1" applyBorder="1" applyAlignment="1" applyProtection="1">
      <alignment/>
      <protection locked="0"/>
    </xf>
    <xf numFmtId="164" fontId="18" fillId="0" borderId="0" xfId="0" applyFont="1" applyBorder="1" applyAlignment="1">
      <alignment/>
    </xf>
    <xf numFmtId="164" fontId="48" fillId="0" borderId="0" xfId="0" applyFont="1" applyFill="1" applyAlignment="1">
      <alignment/>
    </xf>
    <xf numFmtId="164" fontId="48" fillId="0" borderId="0" xfId="0" applyFont="1" applyFill="1" applyAlignment="1">
      <alignment horizontal="right"/>
    </xf>
    <xf numFmtId="164" fontId="48" fillId="0" borderId="15" xfId="0" applyFont="1" applyFill="1" applyBorder="1" applyAlignment="1">
      <alignment horizontal="center" vertical="center"/>
    </xf>
    <xf numFmtId="164" fontId="48" fillId="0" borderId="16" xfId="0" applyFont="1" applyFill="1" applyBorder="1" applyAlignment="1">
      <alignment horizontal="center" vertical="center"/>
    </xf>
    <xf numFmtId="164" fontId="50" fillId="0" borderId="16" xfId="0" applyFont="1" applyFill="1" applyBorder="1" applyAlignment="1">
      <alignment horizontal="center" vertical="center" wrapText="1"/>
    </xf>
    <xf numFmtId="164" fontId="56" fillId="0" borderId="17" xfId="0" applyFont="1" applyFill="1" applyBorder="1" applyAlignment="1">
      <alignment horizontal="center" vertical="center" wrapText="1"/>
    </xf>
    <xf numFmtId="164" fontId="43" fillId="27" borderId="18" xfId="0" applyFont="1" applyFill="1" applyBorder="1" applyAlignment="1">
      <alignment horizontal="center" vertical="center"/>
    </xf>
    <xf numFmtId="164" fontId="43" fillId="27" borderId="12" xfId="0" applyFont="1" applyFill="1" applyBorder="1" applyAlignment="1">
      <alignment horizontal="center" vertical="center"/>
    </xf>
    <xf numFmtId="164" fontId="43" fillId="27" borderId="12" xfId="169" applyFont="1" applyFill="1" applyBorder="1" applyAlignment="1">
      <alignment horizontal="left" vertical="center" wrapText="1"/>
      <protection/>
    </xf>
    <xf numFmtId="164" fontId="48" fillId="27" borderId="19" xfId="0" applyFont="1" applyFill="1" applyBorder="1" applyAlignment="1">
      <alignment/>
    </xf>
    <xf numFmtId="164" fontId="43" fillId="0" borderId="18" xfId="0" applyFont="1" applyFill="1" applyBorder="1" applyAlignment="1">
      <alignment horizontal="center" vertical="center"/>
    </xf>
    <xf numFmtId="164" fontId="43" fillId="0" borderId="12" xfId="0" applyFont="1" applyFill="1" applyBorder="1" applyAlignment="1">
      <alignment horizontal="center" vertical="center"/>
    </xf>
    <xf numFmtId="164" fontId="43" fillId="0" borderId="12" xfId="0" applyFont="1" applyFill="1" applyBorder="1" applyAlignment="1">
      <alignment horizontal="left" vertical="center" wrapText="1"/>
    </xf>
    <xf numFmtId="164" fontId="48" fillId="0" borderId="19" xfId="0" applyFont="1" applyFill="1" applyBorder="1" applyAlignment="1">
      <alignment/>
    </xf>
    <xf numFmtId="164" fontId="0" fillId="0" borderId="0" xfId="0" applyFont="1" applyAlignment="1">
      <alignment/>
    </xf>
    <xf numFmtId="164" fontId="46" fillId="27" borderId="12" xfId="0" applyFont="1" applyFill="1" applyBorder="1" applyAlignment="1" applyProtection="1">
      <alignment horizontal="left" vertical="top" wrapText="1" readingOrder="1"/>
      <protection locked="0"/>
    </xf>
    <xf numFmtId="164" fontId="43" fillId="0" borderId="18" xfId="179" applyFont="1" applyFill="1" applyBorder="1" applyAlignment="1">
      <alignment horizontal="center" vertical="center" wrapText="1"/>
      <protection/>
    </xf>
    <xf numFmtId="164" fontId="43" fillId="0" borderId="12" xfId="179" applyFont="1" applyFill="1" applyBorder="1" applyAlignment="1">
      <alignment horizontal="center" vertical="center" wrapText="1"/>
      <protection/>
    </xf>
    <xf numFmtId="164" fontId="43" fillId="0" borderId="12" xfId="178" applyFont="1" applyFill="1" applyBorder="1" applyAlignment="1">
      <alignment horizontal="left" vertical="top" wrapText="1"/>
      <protection/>
    </xf>
    <xf numFmtId="164" fontId="48" fillId="0" borderId="19" xfId="0" applyFont="1" applyFill="1" applyBorder="1" applyAlignment="1">
      <alignment horizontal="right" vertical="center"/>
    </xf>
    <xf numFmtId="164" fontId="43" fillId="0" borderId="18" xfId="150" applyFont="1" applyBorder="1" applyAlignment="1">
      <alignment horizontal="center" vertical="center"/>
      <protection/>
    </xf>
    <xf numFmtId="164" fontId="43" fillId="0" borderId="12" xfId="150" applyFont="1" applyBorder="1" applyAlignment="1">
      <alignment horizontal="center" vertical="center"/>
      <protection/>
    </xf>
    <xf numFmtId="164" fontId="43" fillId="0" borderId="12" xfId="150" applyFont="1" applyBorder="1" applyAlignment="1">
      <alignment horizontal="left" vertical="center" wrapText="1"/>
      <protection/>
    </xf>
    <xf numFmtId="164" fontId="43" fillId="0" borderId="20" xfId="150" applyFont="1" applyBorder="1" applyAlignment="1">
      <alignment horizontal="center" vertical="center"/>
      <protection/>
    </xf>
    <xf numFmtId="164" fontId="43" fillId="0" borderId="21" xfId="150" applyFont="1" applyBorder="1" applyAlignment="1">
      <alignment horizontal="center" vertical="center"/>
      <protection/>
    </xf>
    <xf numFmtId="164" fontId="46" fillId="0" borderId="18" xfId="0" applyFont="1" applyFill="1" applyBorder="1" applyAlignment="1">
      <alignment horizontal="center" vertical="center"/>
    </xf>
    <xf numFmtId="164" fontId="46" fillId="0" borderId="12" xfId="0" applyFont="1" applyFill="1" applyBorder="1" applyAlignment="1">
      <alignment horizontal="center" vertical="center"/>
    </xf>
    <xf numFmtId="164" fontId="46" fillId="0" borderId="12" xfId="0" applyFont="1" applyFill="1" applyBorder="1" applyAlignment="1">
      <alignment horizontal="left" vertical="center" wrapText="1"/>
    </xf>
    <xf numFmtId="164" fontId="48" fillId="0" borderId="19" xfId="0" applyFont="1" applyFill="1" applyBorder="1" applyAlignment="1">
      <alignment horizontal="right" vertical="center" wrapText="1"/>
    </xf>
    <xf numFmtId="164" fontId="0" fillId="0" borderId="0" xfId="0" applyAlignment="1">
      <alignment wrapText="1"/>
    </xf>
    <xf numFmtId="164" fontId="43" fillId="0" borderId="12" xfId="169" applyFont="1" applyFill="1" applyBorder="1" applyAlignment="1">
      <alignment horizontal="left" vertical="center" wrapText="1"/>
      <protection/>
    </xf>
    <xf numFmtId="164" fontId="43" fillId="0" borderId="12" xfId="0" applyFont="1" applyFill="1" applyBorder="1" applyAlignment="1">
      <alignment vertical="top" wrapText="1"/>
    </xf>
    <xf numFmtId="164" fontId="43" fillId="0" borderId="12" xfId="0" applyFont="1" applyFill="1" applyBorder="1" applyAlignment="1">
      <alignment/>
    </xf>
    <xf numFmtId="164" fontId="43" fillId="0" borderId="12" xfId="0" applyFont="1" applyFill="1" applyBorder="1" applyAlignment="1">
      <alignment wrapText="1"/>
    </xf>
    <xf numFmtId="164" fontId="48" fillId="0" borderId="12" xfId="0" applyFont="1" applyFill="1" applyBorder="1" applyAlignment="1">
      <alignment/>
    </xf>
    <xf numFmtId="164" fontId="48" fillId="0" borderId="18" xfId="0" applyFont="1" applyFill="1" applyBorder="1" applyAlignment="1">
      <alignment horizontal="center"/>
    </xf>
    <xf numFmtId="164" fontId="48" fillId="0" borderId="18" xfId="0" applyFont="1" applyFill="1" applyBorder="1" applyAlignment="1">
      <alignment/>
    </xf>
    <xf numFmtId="164" fontId="48" fillId="0" borderId="22" xfId="0" applyFont="1" applyFill="1" applyBorder="1" applyAlignment="1">
      <alignment/>
    </xf>
    <xf numFmtId="164" fontId="48" fillId="0" borderId="23" xfId="0" applyFont="1" applyFill="1" applyBorder="1" applyAlignment="1">
      <alignment/>
    </xf>
    <xf numFmtId="164" fontId="50" fillId="28" borderId="23" xfId="0" applyFont="1" applyFill="1" applyBorder="1" applyAlignment="1">
      <alignment wrapText="1"/>
    </xf>
    <xf numFmtId="164" fontId="50" fillId="28" borderId="24" xfId="0" applyFont="1" applyFill="1" applyBorder="1" applyAlignment="1">
      <alignment wrapText="1"/>
    </xf>
    <xf numFmtId="164" fontId="35" fillId="0" borderId="0" xfId="184" applyFont="1" applyBorder="1" applyAlignment="1" applyProtection="1">
      <alignment/>
      <protection locked="0"/>
    </xf>
    <xf numFmtId="164" fontId="36" fillId="0" borderId="0" xfId="184" applyFont="1" applyBorder="1" applyAlignment="1" applyProtection="1">
      <alignment/>
      <protection locked="0"/>
    </xf>
    <xf numFmtId="164" fontId="42" fillId="0" borderId="0" xfId="183" applyFont="1" applyProtection="1">
      <alignment/>
      <protection/>
    </xf>
    <xf numFmtId="164" fontId="36" fillId="0" borderId="0" xfId="184" applyFont="1" applyFill="1" applyBorder="1" applyAlignment="1" applyProtection="1">
      <alignment wrapText="1"/>
      <protection locked="0"/>
    </xf>
    <xf numFmtId="164" fontId="36" fillId="0" borderId="0" xfId="184" applyFont="1" applyFill="1" applyBorder="1" applyAlignment="1" applyProtection="1">
      <alignment/>
      <protection locked="0"/>
    </xf>
    <xf numFmtId="164" fontId="0" fillId="0" borderId="0" xfId="0" applyFill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164" fontId="0" fillId="0" borderId="0" xfId="0" applyFill="1" applyAlignment="1">
      <alignment/>
    </xf>
    <xf numFmtId="170" fontId="18" fillId="0" borderId="0" xfId="0" applyNumberFormat="1" applyFont="1" applyFill="1" applyAlignment="1">
      <alignment/>
    </xf>
    <xf numFmtId="164" fontId="33" fillId="0" borderId="0" xfId="0" applyFont="1" applyFill="1" applyAlignment="1">
      <alignment horizontal="left" vertical="center"/>
    </xf>
    <xf numFmtId="169" fontId="33" fillId="0" borderId="0" xfId="0" applyNumberFormat="1" applyFont="1" applyFill="1" applyAlignment="1">
      <alignment horizontal="left" vertical="center"/>
    </xf>
    <xf numFmtId="164" fontId="18" fillId="0" borderId="0" xfId="0" applyFont="1" applyFill="1" applyAlignment="1">
      <alignment/>
    </xf>
    <xf numFmtId="164" fontId="36" fillId="0" borderId="0" xfId="0" applyFont="1" applyFill="1" applyAlignment="1">
      <alignment horizontal="center" vertical="center"/>
    </xf>
    <xf numFmtId="169" fontId="36" fillId="0" borderId="0" xfId="0" applyNumberFormat="1" applyFont="1" applyFill="1" applyAlignment="1">
      <alignment horizontal="center" vertical="center"/>
    </xf>
    <xf numFmtId="164" fontId="36" fillId="0" borderId="0" xfId="0" applyFont="1" applyFill="1" applyAlignment="1">
      <alignment horizontal="right"/>
    </xf>
    <xf numFmtId="164" fontId="57" fillId="0" borderId="25" xfId="0" applyFont="1" applyFill="1" applyBorder="1" applyAlignment="1">
      <alignment horizontal="center" vertical="center" wrapText="1"/>
    </xf>
    <xf numFmtId="169" fontId="36" fillId="0" borderId="26" xfId="0" applyNumberFormat="1" applyFont="1" applyFill="1" applyBorder="1" applyAlignment="1">
      <alignment horizontal="center" vertical="center" wrapText="1"/>
    </xf>
    <xf numFmtId="164" fontId="57" fillId="0" borderId="26" xfId="0" applyFont="1" applyFill="1" applyBorder="1" applyAlignment="1">
      <alignment horizontal="center" vertical="center" wrapText="1"/>
    </xf>
    <xf numFmtId="164" fontId="57" fillId="23" borderId="26" xfId="0" applyFont="1" applyFill="1" applyBorder="1" applyAlignment="1">
      <alignment horizontal="center" vertical="center"/>
    </xf>
    <xf numFmtId="164" fontId="56" fillId="0" borderId="27" xfId="0" applyFont="1" applyFill="1" applyBorder="1" applyAlignment="1">
      <alignment horizontal="center" vertical="center" wrapText="1"/>
    </xf>
    <xf numFmtId="170" fontId="39" fillId="23" borderId="28" xfId="0" applyNumberFormat="1" applyFont="1" applyFill="1" applyBorder="1" applyAlignment="1">
      <alignment horizontal="center" vertical="center" wrapText="1"/>
    </xf>
    <xf numFmtId="164" fontId="33" fillId="6" borderId="18" xfId="0" applyFont="1" applyFill="1" applyBorder="1" applyAlignment="1">
      <alignment horizontal="center" vertical="center" wrapText="1"/>
    </xf>
    <xf numFmtId="169" fontId="33" fillId="6" borderId="12" xfId="0" applyNumberFormat="1" applyFont="1" applyFill="1" applyBorder="1" applyAlignment="1">
      <alignment horizontal="center" vertical="center" wrapText="1"/>
    </xf>
    <xf numFmtId="164" fontId="33" fillId="6" borderId="12" xfId="0" applyFont="1" applyFill="1" applyBorder="1" applyAlignment="1">
      <alignment horizontal="left" vertical="center" wrapText="1"/>
    </xf>
    <xf numFmtId="164" fontId="14" fillId="6" borderId="12" xfId="0" applyFont="1" applyFill="1" applyBorder="1" applyAlignment="1">
      <alignment/>
    </xf>
    <xf numFmtId="170" fontId="8" fillId="6" borderId="29" xfId="0" applyNumberFormat="1" applyFont="1" applyFill="1" applyBorder="1" applyAlignment="1">
      <alignment/>
    </xf>
    <xf numFmtId="164" fontId="33" fillId="0" borderId="18" xfId="0" applyFont="1" applyFill="1" applyBorder="1" applyAlignment="1">
      <alignment horizontal="center" vertical="center" wrapText="1"/>
    </xf>
    <xf numFmtId="169" fontId="33" fillId="0" borderId="12" xfId="0" applyNumberFormat="1" applyFont="1" applyFill="1" applyBorder="1" applyAlignment="1">
      <alignment horizontal="center" vertical="center" wrapText="1"/>
    </xf>
    <xf numFmtId="164" fontId="33" fillId="0" borderId="12" xfId="0" applyFont="1" applyFill="1" applyBorder="1" applyAlignment="1">
      <alignment horizontal="left" vertical="center" wrapText="1"/>
    </xf>
    <xf numFmtId="164" fontId="36" fillId="0" borderId="12" xfId="0" applyFont="1" applyFill="1" applyBorder="1" applyAlignment="1">
      <alignment/>
    </xf>
    <xf numFmtId="170" fontId="18" fillId="0" borderId="29" xfId="0" applyNumberFormat="1" applyFont="1" applyFill="1" applyBorder="1" applyAlignment="1">
      <alignment/>
    </xf>
    <xf numFmtId="164" fontId="33" fillId="29" borderId="18" xfId="0" applyFont="1" applyFill="1" applyBorder="1" applyAlignment="1">
      <alignment horizontal="center" vertical="center" wrapText="1"/>
    </xf>
    <xf numFmtId="169" fontId="33" fillId="29" borderId="12" xfId="0" applyNumberFormat="1" applyFont="1" applyFill="1" applyBorder="1" applyAlignment="1">
      <alignment horizontal="center" vertical="center" wrapText="1"/>
    </xf>
    <xf numFmtId="164" fontId="33" fillId="29" borderId="12" xfId="0" applyFont="1" applyFill="1" applyBorder="1" applyAlignment="1">
      <alignment horizontal="left" vertical="center" wrapText="1"/>
    </xf>
    <xf numFmtId="164" fontId="33" fillId="29" borderId="12" xfId="0" applyFont="1" applyFill="1" applyBorder="1" applyAlignment="1">
      <alignment/>
    </xf>
    <xf numFmtId="170" fontId="8" fillId="29" borderId="29" xfId="0" applyNumberFormat="1" applyFont="1" applyFill="1" applyBorder="1" applyAlignment="1">
      <alignment/>
    </xf>
    <xf numFmtId="164" fontId="36" fillId="0" borderId="18" xfId="0" applyFont="1" applyFill="1" applyBorder="1" applyAlignment="1">
      <alignment horizontal="center" vertical="center" wrapText="1"/>
    </xf>
    <xf numFmtId="169" fontId="36" fillId="0" borderId="12" xfId="0" applyNumberFormat="1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left" vertical="center" wrapText="1"/>
    </xf>
    <xf numFmtId="164" fontId="18" fillId="0" borderId="12" xfId="0" applyFont="1" applyFill="1" applyBorder="1" applyAlignment="1">
      <alignment/>
    </xf>
    <xf numFmtId="169" fontId="36" fillId="29" borderId="12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left"/>
    </xf>
    <xf numFmtId="164" fontId="33" fillId="0" borderId="12" xfId="0" applyFont="1" applyFill="1" applyBorder="1" applyAlignment="1">
      <alignment/>
    </xf>
    <xf numFmtId="170" fontId="8" fillId="0" borderId="29" xfId="0" applyNumberFormat="1" applyFont="1" applyFill="1" applyBorder="1" applyAlignment="1">
      <alignment/>
    </xf>
    <xf numFmtId="164" fontId="36" fillId="6" borderId="18" xfId="0" applyFont="1" applyFill="1" applyBorder="1" applyAlignment="1">
      <alignment horizontal="center" vertical="center" wrapText="1"/>
    </xf>
    <xf numFmtId="169" fontId="36" fillId="6" borderId="12" xfId="0" applyNumberFormat="1" applyFont="1" applyFill="1" applyBorder="1" applyAlignment="1">
      <alignment horizontal="center" vertical="center" wrapText="1"/>
    </xf>
    <xf numFmtId="164" fontId="33" fillId="6" borderId="12" xfId="0" applyFont="1" applyFill="1" applyBorder="1" applyAlignment="1">
      <alignment/>
    </xf>
    <xf numFmtId="164" fontId="36" fillId="0" borderId="18" xfId="0" applyFont="1" applyFill="1" applyBorder="1" applyAlignment="1" applyProtection="1">
      <alignment horizontal="center" vertical="center" wrapText="1"/>
      <protection locked="0"/>
    </xf>
    <xf numFmtId="164" fontId="36" fillId="0" borderId="12" xfId="0" applyFont="1" applyFill="1" applyBorder="1" applyAlignment="1" applyProtection="1">
      <alignment horizontal="left" vertical="center" wrapText="1"/>
      <protection locked="0"/>
    </xf>
    <xf numFmtId="164" fontId="36" fillId="23" borderId="18" xfId="0" applyFont="1" applyFill="1" applyBorder="1" applyAlignment="1">
      <alignment horizontal="center" vertical="center" wrapText="1"/>
    </xf>
    <xf numFmtId="169" fontId="36" fillId="23" borderId="12" xfId="0" applyNumberFormat="1" applyFont="1" applyFill="1" applyBorder="1" applyAlignment="1">
      <alignment horizontal="center" vertical="center" wrapText="1"/>
    </xf>
    <xf numFmtId="164" fontId="36" fillId="23" borderId="12" xfId="0" applyFont="1" applyFill="1" applyBorder="1" applyAlignment="1">
      <alignment horizontal="left" vertical="center" wrapText="1"/>
    </xf>
    <xf numFmtId="164" fontId="36" fillId="23" borderId="12" xfId="0" applyFont="1" applyFill="1" applyBorder="1" applyAlignment="1">
      <alignment/>
    </xf>
    <xf numFmtId="164" fontId="36" fillId="30" borderId="25" xfId="0" applyFont="1" applyFill="1" applyBorder="1" applyAlignment="1">
      <alignment horizontal="center" vertical="top" wrapText="1"/>
    </xf>
    <xf numFmtId="169" fontId="36" fillId="30" borderId="26" xfId="0" applyNumberFormat="1" applyFont="1" applyFill="1" applyBorder="1" applyAlignment="1">
      <alignment horizontal="center" vertical="top" wrapText="1"/>
    </xf>
    <xf numFmtId="164" fontId="33" fillId="30" borderId="26" xfId="0" applyFont="1" applyFill="1" applyBorder="1" applyAlignment="1">
      <alignment vertical="center" wrapText="1"/>
    </xf>
    <xf numFmtId="164" fontId="57" fillId="30" borderId="28" xfId="0" applyFont="1" applyFill="1" applyBorder="1" applyAlignment="1">
      <alignment horizontal="center" vertical="center"/>
    </xf>
    <xf numFmtId="164" fontId="56" fillId="30" borderId="27" xfId="0" applyFont="1" applyFill="1" applyBorder="1" applyAlignment="1">
      <alignment horizontal="center" vertical="center" wrapText="1"/>
    </xf>
    <xf numFmtId="170" fontId="39" fillId="30" borderId="28" xfId="0" applyNumberFormat="1" applyFont="1" applyFill="1" applyBorder="1" applyAlignment="1">
      <alignment horizontal="center" vertical="center" wrapText="1"/>
    </xf>
    <xf numFmtId="164" fontId="36" fillId="23" borderId="18" xfId="0" applyFont="1" applyFill="1" applyBorder="1" applyAlignment="1">
      <alignment horizontal="left" vertical="center"/>
    </xf>
    <xf numFmtId="164" fontId="36" fillId="23" borderId="12" xfId="0" applyFont="1" applyFill="1" applyBorder="1" applyAlignment="1">
      <alignment horizontal="center"/>
    </xf>
    <xf numFmtId="164" fontId="36" fillId="23" borderId="12" xfId="0" applyFont="1" applyFill="1" applyBorder="1" applyAlignment="1">
      <alignment horizontal="center" vertical="center"/>
    </xf>
    <xf numFmtId="164" fontId="36" fillId="0" borderId="30" xfId="150" applyFont="1" applyBorder="1" applyAlignment="1">
      <alignment horizontal="center" vertical="center"/>
      <protection/>
    </xf>
    <xf numFmtId="164" fontId="36" fillId="0" borderId="0" xfId="0" applyFont="1" applyFill="1" applyBorder="1" applyAlignment="1">
      <alignment horizontal="left" vertical="center" wrapText="1"/>
    </xf>
    <xf numFmtId="164" fontId="36" fillId="0" borderId="13" xfId="184" applyFont="1" applyBorder="1" applyAlignment="1" applyProtection="1">
      <alignment/>
      <protection locked="0"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64" fontId="58" fillId="0" borderId="0" xfId="0" applyFont="1" applyFill="1" applyAlignment="1">
      <alignment horizontal="left" vertical="center"/>
    </xf>
    <xf numFmtId="169" fontId="58" fillId="0" borderId="0" xfId="0" applyNumberFormat="1" applyFont="1" applyFill="1" applyAlignment="1">
      <alignment horizontal="left" vertical="center"/>
    </xf>
    <xf numFmtId="164" fontId="36" fillId="0" borderId="0" xfId="0" applyFont="1" applyFill="1" applyBorder="1" applyAlignment="1">
      <alignment vertical="top" wrapText="1"/>
    </xf>
    <xf numFmtId="164" fontId="58" fillId="0" borderId="0" xfId="0" applyFont="1" applyFill="1" applyAlignment="1">
      <alignment/>
    </xf>
    <xf numFmtId="169" fontId="58" fillId="0" borderId="0" xfId="0" applyNumberFormat="1" applyFont="1" applyFill="1" applyAlignment="1">
      <alignment/>
    </xf>
    <xf numFmtId="164" fontId="18" fillId="0" borderId="0" xfId="0" applyFont="1" applyFill="1" applyAlignment="1">
      <alignment horizontal="left"/>
    </xf>
    <xf numFmtId="170" fontId="36" fillId="0" borderId="0" xfId="0" applyNumberFormat="1" applyFont="1" applyFill="1" applyAlignment="1">
      <alignment horizontal="right"/>
    </xf>
    <xf numFmtId="169" fontId="35" fillId="0" borderId="26" xfId="0" applyNumberFormat="1" applyFont="1" applyFill="1" applyBorder="1" applyAlignment="1">
      <alignment horizontal="center" vertical="center" wrapText="1"/>
    </xf>
    <xf numFmtId="164" fontId="36" fillId="0" borderId="26" xfId="0" applyFont="1" applyFill="1" applyBorder="1" applyAlignment="1">
      <alignment horizontal="center" vertical="center" wrapText="1"/>
    </xf>
    <xf numFmtId="164" fontId="57" fillId="23" borderId="27" xfId="0" applyFont="1" applyFill="1" applyBorder="1" applyAlignment="1">
      <alignment horizontal="center" vertical="center"/>
    </xf>
    <xf numFmtId="170" fontId="56" fillId="23" borderId="28" xfId="0" applyNumberFormat="1" applyFont="1" applyFill="1" applyBorder="1" applyAlignment="1">
      <alignment horizontal="center" vertical="center" wrapText="1"/>
    </xf>
    <xf numFmtId="164" fontId="8" fillId="6" borderId="12" xfId="0" applyFont="1" applyFill="1" applyBorder="1" applyAlignment="1">
      <alignment/>
    </xf>
    <xf numFmtId="170" fontId="8" fillId="6" borderId="19" xfId="0" applyNumberFormat="1" applyFont="1" applyFill="1" applyBorder="1" applyAlignment="1">
      <alignment/>
    </xf>
    <xf numFmtId="169" fontId="59" fillId="0" borderId="12" xfId="0" applyNumberFormat="1" applyFont="1" applyFill="1" applyBorder="1" applyAlignment="1">
      <alignment horizontal="center" vertical="center" wrapText="1"/>
    </xf>
    <xf numFmtId="164" fontId="0" fillId="0" borderId="12" xfId="0" applyFill="1" applyBorder="1" applyAlignment="1">
      <alignment/>
    </xf>
    <xf numFmtId="170" fontId="0" fillId="0" borderId="19" xfId="0" applyNumberFormat="1" applyFill="1" applyBorder="1" applyAlignment="1">
      <alignment/>
    </xf>
    <xf numFmtId="170" fontId="18" fillId="0" borderId="19" xfId="0" applyNumberFormat="1" applyFont="1" applyFill="1" applyBorder="1" applyAlignment="1">
      <alignment/>
    </xf>
    <xf numFmtId="164" fontId="57" fillId="0" borderId="12" xfId="0" applyFont="1" applyFill="1" applyBorder="1" applyAlignment="1">
      <alignment horizontal="left" vertical="center" wrapText="1"/>
    </xf>
    <xf numFmtId="164" fontId="8" fillId="29" borderId="12" xfId="0" applyFont="1" applyFill="1" applyBorder="1" applyAlignment="1">
      <alignment/>
    </xf>
    <xf numFmtId="170" fontId="8" fillId="29" borderId="19" xfId="0" applyNumberFormat="1" applyFont="1" applyFill="1" applyBorder="1" applyAlignment="1">
      <alignment/>
    </xf>
    <xf numFmtId="164" fontId="36" fillId="30" borderId="18" xfId="0" applyFont="1" applyFill="1" applyBorder="1" applyAlignment="1">
      <alignment horizontal="center" vertical="center" wrapText="1"/>
    </xf>
    <xf numFmtId="169" fontId="36" fillId="30" borderId="12" xfId="0" applyNumberFormat="1" applyFont="1" applyFill="1" applyBorder="1" applyAlignment="1">
      <alignment horizontal="center" vertical="center" wrapText="1"/>
    </xf>
    <xf numFmtId="164" fontId="33" fillId="30" borderId="12" xfId="0" applyFont="1" applyFill="1" applyBorder="1" applyAlignment="1">
      <alignment horizontal="left" vertical="center" wrapText="1"/>
    </xf>
    <xf numFmtId="164" fontId="18" fillId="30" borderId="12" xfId="0" applyFont="1" applyFill="1" applyBorder="1" applyAlignment="1">
      <alignment/>
    </xf>
    <xf numFmtId="170" fontId="18" fillId="30" borderId="19" xfId="0" applyNumberFormat="1" applyFont="1" applyFill="1" applyBorder="1" applyAlignment="1">
      <alignment/>
    </xf>
    <xf numFmtId="164" fontId="8" fillId="0" borderId="12" xfId="0" applyFont="1" applyFill="1" applyBorder="1" applyAlignment="1">
      <alignment/>
    </xf>
    <xf numFmtId="170" fontId="8" fillId="0" borderId="19" xfId="0" applyNumberFormat="1" applyFont="1" applyFill="1" applyBorder="1" applyAlignment="1">
      <alignment/>
    </xf>
    <xf numFmtId="169" fontId="58" fillId="29" borderId="12" xfId="0" applyNumberFormat="1" applyFont="1" applyFill="1" applyBorder="1" applyAlignment="1">
      <alignment horizontal="center" vertical="center" wrapText="1"/>
    </xf>
    <xf numFmtId="164" fontId="18" fillId="29" borderId="12" xfId="0" applyFont="1" applyFill="1" applyBorder="1" applyAlignment="1">
      <alignment/>
    </xf>
    <xf numFmtId="170" fontId="18" fillId="29" borderId="19" xfId="0" applyNumberFormat="1" applyFont="1" applyFill="1" applyBorder="1" applyAlignment="1">
      <alignment/>
    </xf>
    <xf numFmtId="164" fontId="36" fillId="29" borderId="18" xfId="0" applyFont="1" applyFill="1" applyBorder="1" applyAlignment="1">
      <alignment horizontal="left" vertical="center" wrapText="1"/>
    </xf>
    <xf numFmtId="169" fontId="36" fillId="29" borderId="12" xfId="0" applyNumberFormat="1" applyFont="1" applyFill="1" applyBorder="1" applyAlignment="1">
      <alignment horizontal="left" vertical="center" wrapText="1"/>
    </xf>
    <xf numFmtId="164" fontId="33" fillId="11" borderId="12" xfId="0" applyFont="1" applyFill="1" applyBorder="1" applyAlignment="1">
      <alignment horizontal="left" vertical="center" wrapText="1"/>
    </xf>
    <xf numFmtId="164" fontId="18" fillId="11" borderId="12" xfId="0" applyFont="1" applyFill="1" applyBorder="1" applyAlignment="1">
      <alignment/>
    </xf>
    <xf numFmtId="170" fontId="18" fillId="11" borderId="19" xfId="0" applyNumberFormat="1" applyFont="1" applyFill="1" applyBorder="1" applyAlignment="1">
      <alignment/>
    </xf>
    <xf numFmtId="164" fontId="36" fillId="0" borderId="31" xfId="184" applyFont="1" applyBorder="1" applyAlignment="1" applyProtection="1">
      <alignment/>
      <protection locked="0"/>
    </xf>
    <xf numFmtId="170" fontId="36" fillId="0" borderId="32" xfId="184" applyNumberFormat="1" applyFont="1" applyBorder="1" applyAlignment="1" applyProtection="1">
      <alignment/>
      <protection locked="0"/>
    </xf>
    <xf numFmtId="164" fontId="36" fillId="0" borderId="33" xfId="152" applyFont="1" applyBorder="1" applyProtection="1">
      <alignment/>
      <protection/>
    </xf>
    <xf numFmtId="170" fontId="36" fillId="0" borderId="29" xfId="152" applyNumberFormat="1" applyFont="1" applyBorder="1" applyProtection="1">
      <alignment/>
      <protection/>
    </xf>
    <xf numFmtId="164" fontId="0" fillId="0" borderId="33" xfId="0" applyFill="1" applyBorder="1" applyAlignment="1">
      <alignment/>
    </xf>
    <xf numFmtId="170" fontId="0" fillId="0" borderId="29" xfId="0" applyNumberFormat="1" applyFill="1" applyBorder="1" applyAlignment="1">
      <alignment/>
    </xf>
    <xf numFmtId="164" fontId="36" fillId="0" borderId="22" xfId="0" applyFont="1" applyFill="1" applyBorder="1" applyAlignment="1">
      <alignment horizontal="center" vertical="center" wrapText="1"/>
    </xf>
    <xf numFmtId="169" fontId="36" fillId="0" borderId="23" xfId="0" applyNumberFormat="1" applyFont="1" applyFill="1" applyBorder="1" applyAlignment="1">
      <alignment horizontal="center" vertical="center" wrapText="1"/>
    </xf>
    <xf numFmtId="164" fontId="36" fillId="0" borderId="23" xfId="0" applyFont="1" applyFill="1" applyBorder="1" applyAlignment="1">
      <alignment horizontal="left" vertical="center" wrapText="1"/>
    </xf>
    <xf numFmtId="164" fontId="0" fillId="0" borderId="34" xfId="0" applyFill="1" applyBorder="1" applyAlignment="1">
      <alignment/>
    </xf>
    <xf numFmtId="170" fontId="0" fillId="0" borderId="35" xfId="0" applyNumberFormat="1" applyFill="1" applyBorder="1" applyAlignment="1">
      <alignment/>
    </xf>
    <xf numFmtId="164" fontId="36" fillId="0" borderId="0" xfId="0" applyFont="1" applyFill="1" applyBorder="1" applyAlignment="1">
      <alignment horizontal="center" vertical="center" wrapText="1"/>
    </xf>
    <xf numFmtId="169" fontId="36" fillId="0" borderId="0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36" fillId="0" borderId="0" xfId="184" applyNumberFormat="1" applyFont="1" applyBorder="1" applyAlignment="1" applyProtection="1">
      <alignment/>
      <protection locked="0"/>
    </xf>
    <xf numFmtId="170" fontId="42" fillId="0" borderId="0" xfId="183" applyNumberFormat="1" applyFont="1" applyProtection="1">
      <alignment/>
      <protection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6" fillId="0" borderId="0" xfId="0" applyFont="1" applyFill="1" applyAlignment="1">
      <alignment/>
    </xf>
    <xf numFmtId="164" fontId="36" fillId="0" borderId="0" xfId="0" applyNumberFormat="1" applyFont="1" applyFill="1" applyAlignment="1">
      <alignment/>
    </xf>
    <xf numFmtId="170" fontId="36" fillId="0" borderId="0" xfId="0" applyNumberFormat="1" applyFont="1" applyFill="1" applyAlignment="1">
      <alignment/>
    </xf>
    <xf numFmtId="164" fontId="36" fillId="0" borderId="0" xfId="0" applyNumberFormat="1" applyFont="1" applyFill="1" applyAlignment="1">
      <alignment horizontal="right"/>
    </xf>
    <xf numFmtId="164" fontId="36" fillId="6" borderId="15" xfId="0" applyFont="1" applyFill="1" applyBorder="1" applyAlignment="1">
      <alignment horizontal="center" vertical="center" wrapText="1"/>
    </xf>
    <xf numFmtId="169" fontId="36" fillId="6" borderId="16" xfId="0" applyNumberFormat="1" applyFont="1" applyFill="1" applyBorder="1" applyAlignment="1">
      <alignment horizontal="center" vertical="center" wrapText="1"/>
    </xf>
    <xf numFmtId="164" fontId="33" fillId="6" borderId="16" xfId="0" applyFont="1" applyFill="1" applyBorder="1" applyAlignment="1">
      <alignment horizontal="left" vertical="center" wrapText="1"/>
    </xf>
    <xf numFmtId="164" fontId="33" fillId="6" borderId="16" xfId="0" applyFont="1" applyFill="1" applyBorder="1" applyAlignment="1">
      <alignment horizontal="right" vertical="center"/>
    </xf>
    <xf numFmtId="164" fontId="33" fillId="6" borderId="16" xfId="0" applyNumberFormat="1" applyFont="1" applyFill="1" applyBorder="1" applyAlignment="1">
      <alignment horizontal="right" vertical="center"/>
    </xf>
    <xf numFmtId="170" fontId="33" fillId="6" borderId="36" xfId="0" applyNumberFormat="1" applyFont="1" applyFill="1" applyBorder="1" applyAlignment="1">
      <alignment horizontal="right" vertical="center"/>
    </xf>
    <xf numFmtId="164" fontId="33" fillId="7" borderId="18" xfId="0" applyFont="1" applyFill="1" applyBorder="1" applyAlignment="1">
      <alignment horizontal="center" vertical="center" wrapText="1"/>
    </xf>
    <xf numFmtId="169" fontId="33" fillId="7" borderId="12" xfId="0" applyNumberFormat="1" applyFont="1" applyFill="1" applyBorder="1" applyAlignment="1">
      <alignment horizontal="center" vertical="center" wrapText="1"/>
    </xf>
    <xf numFmtId="164" fontId="33" fillId="7" borderId="12" xfId="0" applyFont="1" applyFill="1" applyBorder="1" applyAlignment="1">
      <alignment vertical="top" wrapText="1"/>
    </xf>
    <xf numFmtId="164" fontId="33" fillId="7" borderId="12" xfId="0" applyFont="1" applyFill="1" applyBorder="1" applyAlignment="1">
      <alignment/>
    </xf>
    <xf numFmtId="164" fontId="33" fillId="7" borderId="12" xfId="0" applyNumberFormat="1" applyFont="1" applyFill="1" applyBorder="1" applyAlignment="1">
      <alignment/>
    </xf>
    <xf numFmtId="170" fontId="33" fillId="7" borderId="19" xfId="0" applyNumberFormat="1" applyFont="1" applyFill="1" applyBorder="1" applyAlignment="1">
      <alignment/>
    </xf>
    <xf numFmtId="164" fontId="36" fillId="0" borderId="12" xfId="0" applyFont="1" applyFill="1" applyBorder="1" applyAlignment="1">
      <alignment vertical="top" wrapText="1"/>
    </xf>
    <xf numFmtId="164" fontId="36" fillId="0" borderId="12" xfId="0" applyNumberFormat="1" applyFont="1" applyFill="1" applyBorder="1" applyAlignment="1">
      <alignment/>
    </xf>
    <xf numFmtId="170" fontId="36" fillId="0" borderId="19" xfId="0" applyNumberFormat="1" applyFont="1" applyFill="1" applyBorder="1" applyAlignment="1">
      <alignment/>
    </xf>
    <xf numFmtId="169" fontId="36" fillId="7" borderId="12" xfId="0" applyNumberFormat="1" applyFont="1" applyFill="1" applyBorder="1" applyAlignment="1">
      <alignment horizontal="center" vertical="center" wrapText="1"/>
    </xf>
    <xf numFmtId="164" fontId="36" fillId="23" borderId="12" xfId="0" applyFont="1" applyFill="1" applyBorder="1" applyAlignment="1">
      <alignment vertical="top" wrapText="1"/>
    </xf>
    <xf numFmtId="164" fontId="36" fillId="23" borderId="12" xfId="0" applyNumberFormat="1" applyFont="1" applyFill="1" applyBorder="1" applyAlignment="1">
      <alignment/>
    </xf>
    <xf numFmtId="164" fontId="33" fillId="0" borderId="12" xfId="0" applyFont="1" applyFill="1" applyBorder="1" applyAlignment="1">
      <alignment vertical="top" wrapText="1"/>
    </xf>
    <xf numFmtId="164" fontId="33" fillId="0" borderId="12" xfId="0" applyNumberFormat="1" applyFont="1" applyFill="1" applyBorder="1" applyAlignment="1">
      <alignment/>
    </xf>
    <xf numFmtId="170" fontId="33" fillId="0" borderId="19" xfId="0" applyNumberFormat="1" applyFont="1" applyFill="1" applyBorder="1" applyAlignment="1">
      <alignment/>
    </xf>
    <xf numFmtId="164" fontId="36" fillId="0" borderId="37" xfId="0" applyFont="1" applyFill="1" applyBorder="1" applyAlignment="1">
      <alignment horizontal="center" vertical="center" wrapText="1"/>
    </xf>
    <xf numFmtId="169" fontId="36" fillId="0" borderId="33" xfId="0" applyNumberFormat="1" applyFont="1" applyFill="1" applyBorder="1" applyAlignment="1">
      <alignment horizontal="center" vertical="center" wrapText="1"/>
    </xf>
    <xf numFmtId="164" fontId="36" fillId="0" borderId="33" xfId="0" applyFont="1" applyFill="1" applyBorder="1" applyAlignment="1">
      <alignment horizontal="left" vertical="center" wrapText="1"/>
    </xf>
    <xf numFmtId="164" fontId="36" fillId="0" borderId="33" xfId="0" applyFont="1" applyFill="1" applyBorder="1" applyAlignment="1">
      <alignment/>
    </xf>
    <xf numFmtId="164" fontId="36" fillId="0" borderId="33" xfId="0" applyNumberFormat="1" applyFont="1" applyFill="1" applyBorder="1" applyAlignment="1">
      <alignment/>
    </xf>
    <xf numFmtId="170" fontId="36" fillId="0" borderId="29" xfId="0" applyNumberFormat="1" applyFont="1" applyFill="1" applyBorder="1" applyAlignment="1">
      <alignment/>
    </xf>
    <xf numFmtId="164" fontId="33" fillId="6" borderId="12" xfId="0" applyNumberFormat="1" applyFont="1" applyFill="1" applyBorder="1" applyAlignment="1">
      <alignment/>
    </xf>
    <xf numFmtId="170" fontId="33" fillId="6" borderId="29" xfId="0" applyNumberFormat="1" applyFont="1" applyFill="1" applyBorder="1" applyAlignment="1">
      <alignment horizontal="right" vertical="center"/>
    </xf>
    <xf numFmtId="164" fontId="18" fillId="0" borderId="12" xfId="0" applyNumberFormat="1" applyFont="1" applyFill="1" applyBorder="1" applyAlignment="1">
      <alignment/>
    </xf>
    <xf numFmtId="164" fontId="33" fillId="0" borderId="12" xfId="0" applyFont="1" applyFill="1" applyBorder="1" applyAlignment="1">
      <alignment horizontal="right" vertical="center"/>
    </xf>
    <xf numFmtId="164" fontId="33" fillId="0" borderId="12" xfId="0" applyNumberFormat="1" applyFont="1" applyFill="1" applyBorder="1" applyAlignment="1">
      <alignment horizontal="right" vertical="center"/>
    </xf>
    <xf numFmtId="170" fontId="33" fillId="0" borderId="19" xfId="0" applyNumberFormat="1" applyFont="1" applyFill="1" applyBorder="1" applyAlignment="1">
      <alignment horizontal="right" vertical="center"/>
    </xf>
    <xf numFmtId="164" fontId="36" fillId="0" borderId="18" xfId="0" applyFont="1" applyFill="1" applyBorder="1" applyAlignment="1">
      <alignment horizontal="center" vertical="top" wrapText="1"/>
    </xf>
    <xf numFmtId="169" fontId="36" fillId="0" borderId="12" xfId="0" applyNumberFormat="1" applyFont="1" applyFill="1" applyBorder="1" applyAlignment="1">
      <alignment horizontal="center" vertical="top" wrapText="1"/>
    </xf>
    <xf numFmtId="164" fontId="33" fillId="6" borderId="12" xfId="0" applyFont="1" applyFill="1" applyBorder="1" applyAlignment="1">
      <alignment vertical="top" wrapText="1"/>
    </xf>
    <xf numFmtId="170" fontId="33" fillId="6" borderId="19" xfId="0" applyNumberFormat="1" applyFont="1" applyFill="1" applyBorder="1" applyAlignment="1">
      <alignment/>
    </xf>
    <xf numFmtId="164" fontId="36" fillId="0" borderId="18" xfId="0" applyFont="1" applyBorder="1" applyAlignment="1" applyProtection="1">
      <alignment horizontal="center" vertical="top" wrapText="1" readingOrder="1"/>
      <protection locked="0"/>
    </xf>
    <xf numFmtId="164" fontId="36" fillId="0" borderId="12" xfId="0" applyFont="1" applyBorder="1" applyAlignment="1" applyProtection="1">
      <alignment horizontal="left" vertical="top" wrapText="1" readingOrder="1"/>
      <protection locked="0"/>
    </xf>
    <xf numFmtId="164" fontId="36" fillId="0" borderId="12" xfId="0" applyFont="1" applyFill="1" applyBorder="1" applyAlignment="1">
      <alignment vertical="center" wrapText="1"/>
    </xf>
    <xf numFmtId="164" fontId="33" fillId="0" borderId="18" xfId="0" applyFont="1" applyFill="1" applyBorder="1" applyAlignment="1">
      <alignment horizontal="center" vertical="center"/>
    </xf>
    <xf numFmtId="169" fontId="33" fillId="0" borderId="12" xfId="0" applyNumberFormat="1" applyFont="1" applyFill="1" applyBorder="1" applyAlignment="1">
      <alignment horizontal="center" vertical="center"/>
    </xf>
    <xf numFmtId="164" fontId="33" fillId="7" borderId="18" xfId="0" applyFont="1" applyFill="1" applyBorder="1" applyAlignment="1">
      <alignment horizontal="center" vertical="center"/>
    </xf>
    <xf numFmtId="169" fontId="33" fillId="7" borderId="12" xfId="0" applyNumberFormat="1" applyFont="1" applyFill="1" applyBorder="1" applyAlignment="1">
      <alignment horizontal="center" vertical="center"/>
    </xf>
    <xf numFmtId="164" fontId="36" fillId="0" borderId="18" xfId="0" applyFont="1" applyFill="1" applyBorder="1" applyAlignment="1">
      <alignment horizontal="center" vertical="center"/>
    </xf>
    <xf numFmtId="169" fontId="36" fillId="0" borderId="12" xfId="0" applyNumberFormat="1" applyFont="1" applyFill="1" applyBorder="1" applyAlignment="1">
      <alignment horizontal="center" vertical="center"/>
    </xf>
    <xf numFmtId="164" fontId="36" fillId="0" borderId="20" xfId="0" applyFont="1" applyFill="1" applyBorder="1" applyAlignment="1">
      <alignment horizontal="left" vertical="center" wrapText="1"/>
    </xf>
    <xf numFmtId="170" fontId="36" fillId="0" borderId="38" xfId="0" applyNumberFormat="1" applyFont="1" applyFill="1" applyBorder="1" applyAlignment="1">
      <alignment horizontal="left" vertical="center" wrapText="1"/>
    </xf>
    <xf numFmtId="164" fontId="36" fillId="23" borderId="37" xfId="0" applyFont="1" applyFill="1" applyBorder="1" applyAlignment="1">
      <alignment horizontal="center" vertical="center" wrapText="1"/>
    </xf>
    <xf numFmtId="164" fontId="36" fillId="23" borderId="33" xfId="0" applyFont="1" applyFill="1" applyBorder="1" applyAlignment="1">
      <alignment horizontal="center" vertical="center" wrapText="1"/>
    </xf>
    <xf numFmtId="164" fontId="57" fillId="23" borderId="33" xfId="0" applyFont="1" applyFill="1" applyBorder="1" applyAlignment="1">
      <alignment horizontal="center" vertical="center"/>
    </xf>
    <xf numFmtId="164" fontId="56" fillId="0" borderId="33" xfId="0" applyNumberFormat="1" applyFont="1" applyFill="1" applyBorder="1" applyAlignment="1">
      <alignment horizontal="center" vertical="center" wrapText="1"/>
    </xf>
    <xf numFmtId="170" fontId="56" fillId="23" borderId="29" xfId="0" applyNumberFormat="1" applyFont="1" applyFill="1" applyBorder="1" applyAlignment="1">
      <alignment horizontal="center" vertical="center" wrapText="1"/>
    </xf>
    <xf numFmtId="164" fontId="36" fillId="23" borderId="12" xfId="0" applyNumberFormat="1" applyFont="1" applyFill="1" applyBorder="1" applyAlignment="1">
      <alignment horizontal="center" vertical="center"/>
    </xf>
    <xf numFmtId="170" fontId="36" fillId="0" borderId="19" xfId="0" applyNumberFormat="1" applyFont="1" applyFill="1" applyBorder="1" applyAlignment="1">
      <alignment vertical="center"/>
    </xf>
    <xf numFmtId="164" fontId="36" fillId="0" borderId="22" xfId="150" applyFont="1" applyBorder="1" applyAlignment="1">
      <alignment horizontal="center" vertical="center" wrapText="1"/>
      <protection/>
    </xf>
    <xf numFmtId="170" fontId="36" fillId="0" borderId="24" xfId="150" applyNumberFormat="1" applyFont="1" applyBorder="1" applyAlignment="1">
      <alignment horizontal="center" vertical="center" wrapText="1"/>
      <protection/>
    </xf>
    <xf numFmtId="164" fontId="18" fillId="0" borderId="0" xfId="0" applyFont="1" applyFill="1" applyBorder="1" applyAlignment="1">
      <alignment horizontal="left" vertical="center" wrapText="1"/>
    </xf>
    <xf numFmtId="170" fontId="18" fillId="0" borderId="0" xfId="0" applyNumberFormat="1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left" vertical="center" wrapText="1"/>
    </xf>
    <xf numFmtId="164" fontId="42" fillId="0" borderId="0" xfId="183" applyNumberFormat="1" applyFont="1" applyProtection="1">
      <alignment/>
      <protection/>
    </xf>
    <xf numFmtId="164" fontId="36" fillId="0" borderId="0" xfId="184" applyNumberFormat="1" applyFont="1" applyFill="1" applyBorder="1" applyAlignment="1" applyProtection="1">
      <alignment/>
      <protection locked="0"/>
    </xf>
    <xf numFmtId="170" fontId="36" fillId="0" borderId="0" xfId="184" applyNumberFormat="1" applyFont="1" applyFill="1" applyBorder="1" applyAlignment="1" applyProtection="1">
      <alignment/>
      <protection locked="0"/>
    </xf>
    <xf numFmtId="164" fontId="36" fillId="0" borderId="0" xfId="152" applyNumberFormat="1" applyFont="1" applyProtection="1">
      <alignment/>
      <protection/>
    </xf>
    <xf numFmtId="170" fontId="36" fillId="0" borderId="0" xfId="152" applyNumberFormat="1" applyFont="1" applyProtection="1">
      <alignment/>
      <protection/>
    </xf>
    <xf numFmtId="169" fontId="18" fillId="0" borderId="0" xfId="0" applyNumberFormat="1" applyFont="1" applyFill="1" applyAlignment="1">
      <alignment/>
    </xf>
    <xf numFmtId="164" fontId="33" fillId="0" borderId="0" xfId="0" applyFont="1" applyFill="1" applyBorder="1" applyAlignment="1">
      <alignment horizontal="left" vertical="center"/>
    </xf>
    <xf numFmtId="169" fontId="33" fillId="0" borderId="0" xfId="0" applyNumberFormat="1" applyFont="1" applyFill="1" applyBorder="1" applyAlignment="1">
      <alignment horizontal="left" vertical="center"/>
    </xf>
    <xf numFmtId="164" fontId="18" fillId="0" borderId="0" xfId="0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164" fontId="36" fillId="0" borderId="0" xfId="0" applyFont="1" applyFill="1" applyBorder="1" applyAlignment="1">
      <alignment horizontal="right"/>
    </xf>
    <xf numFmtId="164" fontId="57" fillId="6" borderId="18" xfId="0" applyFont="1" applyFill="1" applyBorder="1" applyAlignment="1">
      <alignment horizontal="center" vertical="center" wrapText="1"/>
    </xf>
    <xf numFmtId="164" fontId="60" fillId="6" borderId="12" xfId="0" applyFont="1" applyFill="1" applyBorder="1" applyAlignment="1">
      <alignment horizontal="right" vertical="center" wrapText="1"/>
    </xf>
    <xf numFmtId="170" fontId="60" fillId="6" borderId="19" xfId="0" applyNumberFormat="1" applyFont="1" applyFill="1" applyBorder="1" applyAlignment="1">
      <alignment horizontal="right" vertical="center" wrapText="1"/>
    </xf>
    <xf numFmtId="164" fontId="33" fillId="7" borderId="12" xfId="0" applyFont="1" applyFill="1" applyBorder="1" applyAlignment="1">
      <alignment vertical="center"/>
    </xf>
    <xf numFmtId="164" fontId="36" fillId="7" borderId="12" xfId="0" applyFont="1" applyFill="1" applyBorder="1" applyAlignment="1">
      <alignment vertical="center" wrapText="1"/>
    </xf>
    <xf numFmtId="170" fontId="36" fillId="7" borderId="19" xfId="0" applyNumberFormat="1" applyFont="1" applyFill="1" applyBorder="1" applyAlignment="1">
      <alignment vertical="center" wrapText="1"/>
    </xf>
    <xf numFmtId="164" fontId="36" fillId="0" borderId="12" xfId="0" applyFont="1" applyFill="1" applyBorder="1" applyAlignment="1">
      <alignment vertical="center"/>
    </xf>
    <xf numFmtId="164" fontId="18" fillId="7" borderId="12" xfId="0" applyFont="1" applyFill="1" applyBorder="1" applyAlignment="1">
      <alignment/>
    </xf>
    <xf numFmtId="170" fontId="18" fillId="7" borderId="19" xfId="0" applyNumberFormat="1" applyFont="1" applyFill="1" applyBorder="1" applyAlignment="1">
      <alignment/>
    </xf>
    <xf numFmtId="170" fontId="57" fillId="0" borderId="19" xfId="0" applyNumberFormat="1" applyFont="1" applyFill="1" applyBorder="1" applyAlignment="1">
      <alignment horizontal="right" vertical="center" wrapText="1"/>
    </xf>
    <xf numFmtId="164" fontId="18" fillId="6" borderId="12" xfId="0" applyFont="1" applyFill="1" applyBorder="1" applyAlignment="1">
      <alignment/>
    </xf>
    <xf numFmtId="170" fontId="18" fillId="6" borderId="19" xfId="0" applyNumberFormat="1" applyFont="1" applyFill="1" applyBorder="1" applyAlignment="1">
      <alignment/>
    </xf>
    <xf numFmtId="164" fontId="18" fillId="23" borderId="12" xfId="0" applyFont="1" applyFill="1" applyBorder="1" applyAlignment="1">
      <alignment/>
    </xf>
    <xf numFmtId="164" fontId="36" fillId="0" borderId="23" xfId="0" applyFont="1" applyFill="1" applyBorder="1" applyAlignment="1">
      <alignment vertical="top" wrapText="1"/>
    </xf>
    <xf numFmtId="164" fontId="18" fillId="0" borderId="23" xfId="0" applyFont="1" applyFill="1" applyBorder="1" applyAlignment="1">
      <alignment/>
    </xf>
    <xf numFmtId="170" fontId="18" fillId="0" borderId="24" xfId="0" applyNumberFormat="1" applyFont="1" applyFill="1" applyBorder="1" applyAlignment="1">
      <alignment/>
    </xf>
    <xf numFmtId="164" fontId="36" fillId="0" borderId="15" xfId="0" applyFont="1" applyFill="1" applyBorder="1" applyAlignment="1">
      <alignment horizontal="center" vertical="center" wrapText="1"/>
    </xf>
    <xf numFmtId="169" fontId="36" fillId="0" borderId="16" xfId="0" applyNumberFormat="1" applyFont="1" applyFill="1" applyBorder="1" applyAlignment="1">
      <alignment horizontal="center" vertical="center" wrapText="1"/>
    </xf>
    <xf numFmtId="164" fontId="36" fillId="0" borderId="16" xfId="0" applyFont="1" applyFill="1" applyBorder="1" applyAlignment="1">
      <alignment horizontal="left" vertical="center" wrapText="1"/>
    </xf>
    <xf numFmtId="164" fontId="36" fillId="0" borderId="39" xfId="152" applyFont="1" applyBorder="1" applyProtection="1">
      <alignment/>
      <protection/>
    </xf>
    <xf numFmtId="170" fontId="36" fillId="0" borderId="17" xfId="152" applyNumberFormat="1" applyFont="1" applyBorder="1" applyProtection="1">
      <alignment/>
      <protection/>
    </xf>
    <xf numFmtId="170" fontId="1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164" fontId="33" fillId="0" borderId="0" xfId="0" applyFont="1" applyFill="1" applyAlignment="1">
      <alignment/>
    </xf>
    <xf numFmtId="169" fontId="33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70" fontId="4" fillId="0" borderId="0" xfId="0" applyNumberFormat="1" applyFont="1" applyFill="1" applyAlignment="1">
      <alignment/>
    </xf>
    <xf numFmtId="169" fontId="36" fillId="0" borderId="0" xfId="0" applyNumberFormat="1" applyFont="1" applyFill="1" applyAlignment="1">
      <alignment/>
    </xf>
    <xf numFmtId="164" fontId="36" fillId="0" borderId="26" xfId="0" applyFont="1" applyFill="1" applyBorder="1" applyAlignment="1">
      <alignment vertical="center" wrapText="1"/>
    </xf>
    <xf numFmtId="164" fontId="33" fillId="6" borderId="15" xfId="0" applyFont="1" applyFill="1" applyBorder="1" applyAlignment="1">
      <alignment horizontal="center" wrapText="1"/>
    </xf>
    <xf numFmtId="169" fontId="33" fillId="6" borderId="16" xfId="0" applyNumberFormat="1" applyFont="1" applyFill="1" applyBorder="1" applyAlignment="1">
      <alignment horizontal="center" wrapText="1"/>
    </xf>
    <xf numFmtId="164" fontId="14" fillId="6" borderId="16" xfId="0" applyFont="1" applyFill="1" applyBorder="1" applyAlignment="1">
      <alignment/>
    </xf>
    <xf numFmtId="170" fontId="14" fillId="6" borderId="36" xfId="0" applyNumberFormat="1" applyFont="1" applyFill="1" applyBorder="1" applyAlignment="1">
      <alignment/>
    </xf>
    <xf numFmtId="169" fontId="58" fillId="7" borderId="12" xfId="0" applyNumberFormat="1" applyFont="1" applyFill="1" applyBorder="1" applyAlignment="1">
      <alignment horizontal="center" vertical="center" wrapText="1"/>
    </xf>
    <xf numFmtId="164" fontId="14" fillId="7" borderId="12" xfId="0" applyFont="1" applyFill="1" applyBorder="1" applyAlignment="1">
      <alignment/>
    </xf>
    <xf numFmtId="170" fontId="14" fillId="7" borderId="19" xfId="0" applyNumberFormat="1" applyFont="1" applyFill="1" applyBorder="1" applyAlignment="1">
      <alignment/>
    </xf>
    <xf numFmtId="170" fontId="14" fillId="6" borderId="19" xfId="0" applyNumberFormat="1" applyFont="1" applyFill="1" applyBorder="1" applyAlignment="1">
      <alignment/>
    </xf>
    <xf numFmtId="164" fontId="33" fillId="0" borderId="12" xfId="0" applyFont="1" applyFill="1" applyBorder="1" applyAlignment="1">
      <alignment horizontal="right" vertical="center" wrapText="1"/>
    </xf>
    <xf numFmtId="170" fontId="33" fillId="0" borderId="19" xfId="0" applyNumberFormat="1" applyFont="1" applyFill="1" applyBorder="1" applyAlignment="1">
      <alignment horizontal="right" vertical="center" wrapText="1"/>
    </xf>
    <xf numFmtId="164" fontId="33" fillId="6" borderId="12" xfId="0" applyFont="1" applyFill="1" applyBorder="1" applyAlignment="1">
      <alignment vertical="center" wrapText="1"/>
    </xf>
    <xf numFmtId="169" fontId="58" fillId="7" borderId="12" xfId="0" applyNumberFormat="1" applyFont="1" applyFill="1" applyBorder="1" applyAlignment="1">
      <alignment horizontal="center" vertical="center"/>
    </xf>
    <xf numFmtId="164" fontId="8" fillId="7" borderId="12" xfId="0" applyFont="1" applyFill="1" applyBorder="1" applyAlignment="1">
      <alignment/>
    </xf>
    <xf numFmtId="164" fontId="0" fillId="7" borderId="12" xfId="0" applyFill="1" applyBorder="1" applyAlignment="1">
      <alignment/>
    </xf>
    <xf numFmtId="170" fontId="0" fillId="7" borderId="19" xfId="0" applyNumberFormat="1" applyFont="1" applyFill="1" applyBorder="1" applyAlignment="1">
      <alignment/>
    </xf>
    <xf numFmtId="164" fontId="36" fillId="0" borderId="22" xfId="0" applyFont="1" applyFill="1" applyBorder="1" applyAlignment="1">
      <alignment horizontal="center" vertical="center"/>
    </xf>
    <xf numFmtId="169" fontId="36" fillId="0" borderId="23" xfId="0" applyNumberFormat="1" applyFont="1" applyFill="1" applyBorder="1" applyAlignment="1">
      <alignment horizontal="center" vertical="center"/>
    </xf>
    <xf numFmtId="164" fontId="33" fillId="7" borderId="23" xfId="0" applyFont="1" applyFill="1" applyBorder="1" applyAlignment="1">
      <alignment vertical="top" wrapText="1"/>
    </xf>
    <xf numFmtId="164" fontId="0" fillId="7" borderId="23" xfId="0" applyFill="1" applyBorder="1" applyAlignment="1">
      <alignment/>
    </xf>
    <xf numFmtId="170" fontId="0" fillId="7" borderId="24" xfId="0" applyNumberFormat="1" applyFont="1" applyFill="1" applyBorder="1" applyAlignment="1">
      <alignment/>
    </xf>
    <xf numFmtId="164" fontId="36" fillId="23" borderId="0" xfId="0" applyFont="1" applyFill="1" applyAlignment="1">
      <alignment vertical="center"/>
    </xf>
    <xf numFmtId="169" fontId="36" fillId="23" borderId="0" xfId="0" applyNumberFormat="1" applyFont="1" applyFill="1" applyAlignment="1">
      <alignment/>
    </xf>
    <xf numFmtId="164" fontId="36" fillId="23" borderId="0" xfId="0" applyFont="1" applyFill="1" applyAlignment="1">
      <alignment/>
    </xf>
    <xf numFmtId="171" fontId="0" fillId="0" borderId="0" xfId="0" applyNumberFormat="1" applyAlignment="1">
      <alignment/>
    </xf>
    <xf numFmtId="171" fontId="36" fillId="0" borderId="0" xfId="184" applyNumberFormat="1" applyFont="1" applyBorder="1" applyAlignment="1" applyProtection="1">
      <alignment/>
      <protection locked="0"/>
    </xf>
    <xf numFmtId="171" fontId="42" fillId="0" borderId="0" xfId="183" applyNumberFormat="1" applyFont="1" applyProtection="1">
      <alignment/>
      <protection/>
    </xf>
    <xf numFmtId="170" fontId="36" fillId="0" borderId="13" xfId="184" applyNumberFormat="1" applyFont="1" applyBorder="1" applyAlignment="1" applyProtection="1">
      <alignment/>
      <protection locked="0"/>
    </xf>
    <xf numFmtId="164" fontId="57" fillId="0" borderId="12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56" fillId="0" borderId="12" xfId="0" applyFont="1" applyFill="1" applyBorder="1" applyAlignment="1">
      <alignment horizontal="center" vertical="center"/>
    </xf>
    <xf numFmtId="164" fontId="56" fillId="0" borderId="12" xfId="0" applyFont="1" applyFill="1" applyBorder="1" applyAlignment="1">
      <alignment horizontal="center" vertical="center" wrapText="1"/>
    </xf>
    <xf numFmtId="164" fontId="56" fillId="23" borderId="12" xfId="0" applyFont="1" applyFill="1" applyBorder="1" applyAlignment="1">
      <alignment horizontal="center" vertical="center" wrapText="1"/>
    </xf>
    <xf numFmtId="164" fontId="36" fillId="6" borderId="12" xfId="0" applyFont="1" applyFill="1" applyBorder="1" applyAlignment="1">
      <alignment horizontal="center" vertical="center" wrapText="1"/>
    </xf>
    <xf numFmtId="164" fontId="38" fillId="6" borderId="12" xfId="0" applyFont="1" applyFill="1" applyBorder="1" applyAlignment="1">
      <alignment vertical="top" wrapText="1"/>
    </xf>
    <xf numFmtId="164" fontId="39" fillId="6" borderId="12" xfId="0" applyFont="1" applyFill="1" applyBorder="1" applyAlignment="1">
      <alignment horizontal="center" vertical="center"/>
    </xf>
    <xf numFmtId="164" fontId="33" fillId="7" borderId="12" xfId="0" applyFont="1" applyFill="1" applyBorder="1" applyAlignment="1">
      <alignment horizontal="center" vertical="center" wrapText="1"/>
    </xf>
    <xf numFmtId="164" fontId="38" fillId="31" borderId="12" xfId="0" applyFont="1" applyFill="1" applyBorder="1" applyAlignment="1">
      <alignment vertical="top" wrapText="1"/>
    </xf>
    <xf numFmtId="164" fontId="52" fillId="31" borderId="12" xfId="0" applyFont="1" applyFill="1" applyBorder="1" applyAlignment="1">
      <alignment/>
    </xf>
    <xf numFmtId="164" fontId="8" fillId="0" borderId="0" xfId="0" applyFont="1" applyFill="1" applyAlignment="1">
      <alignment/>
    </xf>
    <xf numFmtId="164" fontId="39" fillId="0" borderId="12" xfId="0" applyFont="1" applyFill="1" applyBorder="1" applyAlignment="1">
      <alignment vertical="top" wrapText="1"/>
    </xf>
    <xf numFmtId="164" fontId="33" fillId="0" borderId="12" xfId="0" applyFont="1" applyFill="1" applyBorder="1" applyAlignment="1">
      <alignment horizontal="center" vertical="center" wrapText="1"/>
    </xf>
    <xf numFmtId="164" fontId="39" fillId="0" borderId="12" xfId="0" applyFont="1" applyFill="1" applyBorder="1" applyAlignment="1">
      <alignment vertical="center"/>
    </xf>
    <xf numFmtId="164" fontId="56" fillId="0" borderId="12" xfId="0" applyFont="1" applyFill="1" applyBorder="1" applyAlignment="1">
      <alignment vertical="center"/>
    </xf>
    <xf numFmtId="164" fontId="0" fillId="6" borderId="12" xfId="0" applyFill="1" applyBorder="1" applyAlignment="1">
      <alignment/>
    </xf>
    <xf numFmtId="164" fontId="38" fillId="0" borderId="12" xfId="0" applyFont="1" applyFill="1" applyBorder="1" applyAlignment="1">
      <alignment vertical="top" wrapText="1"/>
    </xf>
    <xf numFmtId="164" fontId="36" fillId="23" borderId="12" xfId="0" applyFont="1" applyFill="1" applyBorder="1" applyAlignment="1">
      <alignment horizontal="center" vertical="center" wrapText="1"/>
    </xf>
    <xf numFmtId="164" fontId="39" fillId="0" borderId="12" xfId="0" applyFont="1" applyFill="1" applyBorder="1" applyAlignment="1">
      <alignment vertical="center" wrapText="1"/>
    </xf>
    <xf numFmtId="164" fontId="38" fillId="23" borderId="12" xfId="0" applyFont="1" applyFill="1" applyBorder="1" applyAlignment="1">
      <alignment vertical="top" wrapText="1"/>
    </xf>
    <xf numFmtId="164" fontId="52" fillId="23" borderId="12" xfId="0" applyFont="1" applyFill="1" applyBorder="1" applyAlignment="1">
      <alignment/>
    </xf>
    <xf numFmtId="164" fontId="33" fillId="0" borderId="12" xfId="0" applyFont="1" applyFill="1" applyBorder="1" applyAlignment="1">
      <alignment horizontal="center" vertical="center"/>
    </xf>
    <xf numFmtId="164" fontId="39" fillId="0" borderId="12" xfId="0" applyFont="1" applyFill="1" applyBorder="1" applyAlignment="1">
      <alignment/>
    </xf>
    <xf numFmtId="164" fontId="33" fillId="7" borderId="12" xfId="0" applyFont="1" applyFill="1" applyBorder="1" applyAlignment="1">
      <alignment horizontal="center" vertical="center"/>
    </xf>
    <xf numFmtId="164" fontId="39" fillId="31" borderId="12" xfId="0" applyFont="1" applyFill="1" applyBorder="1" applyAlignment="1">
      <alignment/>
    </xf>
    <xf numFmtId="164" fontId="0" fillId="31" borderId="12" xfId="0" applyFill="1" applyBorder="1" applyAlignment="1">
      <alignment/>
    </xf>
    <xf numFmtId="164" fontId="36" fillId="0" borderId="12" xfId="0" applyFont="1" applyFill="1" applyBorder="1" applyAlignment="1">
      <alignment horizontal="center" vertical="center"/>
    </xf>
    <xf numFmtId="164" fontId="57" fillId="0" borderId="0" xfId="0" applyFont="1" applyFill="1" applyBorder="1" applyAlignment="1">
      <alignment horizontal="left" vertical="center"/>
    </xf>
    <xf numFmtId="169" fontId="57" fillId="0" borderId="0" xfId="0" applyNumberFormat="1" applyFont="1" applyFill="1" applyBorder="1" applyAlignment="1">
      <alignment horizontal="left" vertical="center"/>
    </xf>
    <xf numFmtId="170" fontId="0" fillId="0" borderId="0" xfId="0" applyNumberFormat="1" applyFill="1" applyAlignment="1">
      <alignment horizontal="right"/>
    </xf>
    <xf numFmtId="164" fontId="33" fillId="0" borderId="0" xfId="0" applyFont="1" applyFill="1" applyAlignment="1">
      <alignment horizontal="left"/>
    </xf>
    <xf numFmtId="169" fontId="33" fillId="0" borderId="0" xfId="0" applyNumberFormat="1" applyFont="1" applyFill="1" applyAlignment="1">
      <alignment horizontal="left"/>
    </xf>
    <xf numFmtId="164" fontId="54" fillId="0" borderId="0" xfId="0" applyFont="1" applyFill="1" applyAlignment="1">
      <alignment horizontal="left"/>
    </xf>
    <xf numFmtId="170" fontId="0" fillId="0" borderId="0" xfId="0" applyNumberFormat="1" applyFill="1" applyAlignment="1">
      <alignment horizontal="left"/>
    </xf>
    <xf numFmtId="164" fontId="58" fillId="0" borderId="0" xfId="0" applyFont="1" applyFill="1" applyAlignment="1">
      <alignment horizontal="left"/>
    </xf>
    <xf numFmtId="169" fontId="58" fillId="0" borderId="0" xfId="0" applyNumberFormat="1" applyFont="1" applyFill="1" applyAlignment="1">
      <alignment horizontal="left"/>
    </xf>
    <xf numFmtId="164" fontId="18" fillId="0" borderId="0" xfId="0" applyFont="1" applyFill="1" applyAlignment="1">
      <alignment/>
    </xf>
    <xf numFmtId="164" fontId="57" fillId="23" borderId="26" xfId="0" applyFont="1" applyFill="1" applyBorder="1" applyAlignment="1">
      <alignment horizontal="right" vertical="center"/>
    </xf>
    <xf numFmtId="164" fontId="0" fillId="0" borderId="0" xfId="0" applyFill="1" applyAlignment="1">
      <alignment horizontal="left" vertical="center"/>
    </xf>
    <xf numFmtId="164" fontId="33" fillId="6" borderId="15" xfId="0" applyFont="1" applyFill="1" applyBorder="1" applyAlignment="1">
      <alignment horizontal="center" vertical="center" wrapText="1"/>
    </xf>
    <xf numFmtId="169" fontId="33" fillId="6" borderId="16" xfId="0" applyNumberFormat="1" applyFont="1" applyFill="1" applyBorder="1" applyAlignment="1">
      <alignment horizontal="center" vertical="center" wrapText="1"/>
    </xf>
    <xf numFmtId="164" fontId="8" fillId="6" borderId="16" xfId="0" applyFont="1" applyFill="1" applyBorder="1" applyAlignment="1">
      <alignment horizontal="right" vertical="center"/>
    </xf>
    <xf numFmtId="170" fontId="8" fillId="6" borderId="36" xfId="0" applyNumberFormat="1" applyFont="1" applyFill="1" applyBorder="1" applyAlignment="1">
      <alignment horizontal="right" vertical="center"/>
    </xf>
    <xf numFmtId="164" fontId="60" fillId="7" borderId="12" xfId="0" applyFont="1" applyFill="1" applyBorder="1" applyAlignment="1">
      <alignment horizontal="left" vertical="center" wrapText="1"/>
    </xf>
    <xf numFmtId="164" fontId="8" fillId="7" borderId="12" xfId="0" applyFont="1" applyFill="1" applyBorder="1" applyAlignment="1">
      <alignment horizontal="right" vertical="center"/>
    </xf>
    <xf numFmtId="170" fontId="8" fillId="7" borderId="19" xfId="0" applyNumberFormat="1" applyFont="1" applyFill="1" applyBorder="1" applyAlignment="1">
      <alignment horizontal="right" vertical="center"/>
    </xf>
    <xf numFmtId="164" fontId="18" fillId="0" borderId="12" xfId="0" applyFont="1" applyFill="1" applyBorder="1" applyAlignment="1">
      <alignment horizontal="right" vertical="center"/>
    </xf>
    <xf numFmtId="170" fontId="18" fillId="0" borderId="19" xfId="0" applyNumberFormat="1" applyFont="1" applyFill="1" applyBorder="1" applyAlignment="1">
      <alignment horizontal="right" vertical="center"/>
    </xf>
    <xf numFmtId="164" fontId="36" fillId="0" borderId="12" xfId="0" applyFont="1" applyFill="1" applyBorder="1" applyAlignment="1">
      <alignment horizontal="right" vertical="center"/>
    </xf>
    <xf numFmtId="164" fontId="33" fillId="23" borderId="18" xfId="0" applyFont="1" applyFill="1" applyBorder="1" applyAlignment="1">
      <alignment horizontal="center" vertical="center"/>
    </xf>
    <xf numFmtId="169" fontId="8" fillId="23" borderId="12" xfId="0" applyNumberFormat="1" applyFont="1" applyFill="1" applyBorder="1" applyAlignment="1">
      <alignment horizontal="left" vertical="center"/>
    </xf>
    <xf numFmtId="164" fontId="60" fillId="0" borderId="12" xfId="0" applyFont="1" applyFill="1" applyBorder="1" applyAlignment="1">
      <alignment horizontal="left" vertical="center"/>
    </xf>
    <xf numFmtId="169" fontId="8" fillId="7" borderId="12" xfId="0" applyNumberFormat="1" applyFont="1" applyFill="1" applyBorder="1" applyAlignment="1">
      <alignment horizontal="left" vertical="center"/>
    </xf>
    <xf numFmtId="164" fontId="60" fillId="7" borderId="12" xfId="0" applyFont="1" applyFill="1" applyBorder="1" applyAlignment="1">
      <alignment horizontal="left" vertical="center"/>
    </xf>
    <xf numFmtId="164" fontId="33" fillId="7" borderId="12" xfId="0" applyFont="1" applyFill="1" applyBorder="1" applyAlignment="1">
      <alignment horizontal="right" vertical="center"/>
    </xf>
    <xf numFmtId="169" fontId="0" fillId="23" borderId="12" xfId="0" applyNumberFormat="1" applyFill="1" applyBorder="1" applyAlignment="1">
      <alignment horizontal="left" vertical="center"/>
    </xf>
    <xf numFmtId="164" fontId="57" fillId="0" borderId="12" xfId="0" applyFont="1" applyFill="1" applyBorder="1" applyAlignment="1">
      <alignment horizontal="left" vertical="center"/>
    </xf>
    <xf numFmtId="164" fontId="33" fillId="23" borderId="18" xfId="0" applyFont="1" applyFill="1" applyBorder="1" applyAlignment="1">
      <alignment horizontal="center" vertical="center" wrapText="1"/>
    </xf>
    <xf numFmtId="169" fontId="33" fillId="18" borderId="12" xfId="0" applyNumberFormat="1" applyFont="1" applyFill="1" applyBorder="1" applyAlignment="1">
      <alignment horizontal="center" vertical="center" wrapText="1"/>
    </xf>
    <xf numFmtId="164" fontId="60" fillId="0" borderId="12" xfId="0" applyFont="1" applyFill="1" applyBorder="1" applyAlignment="1">
      <alignment horizontal="left" vertical="center" wrapText="1"/>
    </xf>
    <xf numFmtId="164" fontId="60" fillId="6" borderId="12" xfId="0" applyFont="1" applyFill="1" applyBorder="1" applyAlignment="1">
      <alignment horizontal="left" vertical="center" wrapText="1"/>
    </xf>
    <xf numFmtId="164" fontId="33" fillId="6" borderId="12" xfId="0" applyFont="1" applyFill="1" applyBorder="1" applyAlignment="1">
      <alignment horizontal="right" vertical="center"/>
    </xf>
    <xf numFmtId="170" fontId="33" fillId="6" borderId="19" xfId="0" applyNumberFormat="1" applyFont="1" applyFill="1" applyBorder="1" applyAlignment="1">
      <alignment horizontal="right" vertical="center"/>
    </xf>
    <xf numFmtId="164" fontId="36" fillId="23" borderId="18" xfId="0" applyFont="1" applyFill="1" applyBorder="1" applyAlignment="1">
      <alignment horizontal="center" vertical="top" wrapText="1"/>
    </xf>
    <xf numFmtId="169" fontId="36" fillId="23" borderId="12" xfId="0" applyNumberFormat="1" applyFont="1" applyFill="1" applyBorder="1" applyAlignment="1">
      <alignment horizontal="center" vertical="top" wrapText="1"/>
    </xf>
    <xf numFmtId="164" fontId="36" fillId="23" borderId="12" xfId="0" applyFont="1" applyFill="1" applyBorder="1" applyAlignment="1">
      <alignment horizontal="right" vertical="center"/>
    </xf>
    <xf numFmtId="164" fontId="0" fillId="23" borderId="0" xfId="0" applyFill="1" applyAlignment="1">
      <alignment horizontal="left" vertical="center"/>
    </xf>
    <xf numFmtId="169" fontId="18" fillId="0" borderId="12" xfId="0" applyNumberFormat="1" applyFont="1" applyFill="1" applyBorder="1" applyAlignment="1">
      <alignment horizontal="left" vertical="center"/>
    </xf>
    <xf numFmtId="164" fontId="8" fillId="6" borderId="12" xfId="0" applyFont="1" applyFill="1" applyBorder="1" applyAlignment="1">
      <alignment horizontal="right" vertical="center"/>
    </xf>
    <xf numFmtId="170" fontId="8" fillId="6" borderId="19" xfId="0" applyNumberFormat="1" applyFont="1" applyFill="1" applyBorder="1" applyAlignment="1">
      <alignment horizontal="right" vertical="center"/>
    </xf>
    <xf numFmtId="164" fontId="36" fillId="0" borderId="18" xfId="0" applyFont="1" applyFill="1" applyBorder="1" applyAlignment="1" applyProtection="1">
      <alignment horizontal="center" vertical="top" wrapText="1" readingOrder="1"/>
      <protection locked="0"/>
    </xf>
    <xf numFmtId="164" fontId="36" fillId="0" borderId="12" xfId="0" applyFont="1" applyFill="1" applyBorder="1" applyAlignment="1" applyProtection="1">
      <alignment horizontal="left" vertical="top" wrapText="1" readingOrder="1"/>
      <protection locked="0"/>
    </xf>
    <xf numFmtId="164" fontId="36" fillId="0" borderId="12" xfId="0" applyFont="1" applyFill="1" applyBorder="1" applyAlignment="1">
      <alignment horizontal="right" vertical="center"/>
    </xf>
    <xf numFmtId="164" fontId="36" fillId="23" borderId="18" xfId="179" applyFont="1" applyFill="1" applyBorder="1" applyAlignment="1">
      <alignment horizontal="center" vertical="top" wrapText="1"/>
      <protection/>
    </xf>
    <xf numFmtId="164" fontId="36" fillId="23" borderId="12" xfId="178" applyFont="1" applyFill="1" applyBorder="1" applyAlignment="1">
      <alignment horizontal="left" vertical="top" wrapText="1"/>
      <protection/>
    </xf>
    <xf numFmtId="164" fontId="36" fillId="23" borderId="12" xfId="0" applyFont="1" applyFill="1" applyBorder="1" applyAlignment="1">
      <alignment vertical="center" wrapText="1"/>
    </xf>
    <xf numFmtId="164" fontId="36" fillId="23" borderId="18" xfId="179" applyFont="1" applyFill="1" applyBorder="1" applyAlignment="1">
      <alignment horizontal="center" vertical="center" wrapText="1"/>
      <protection/>
    </xf>
    <xf numFmtId="164" fontId="36" fillId="23" borderId="12" xfId="178" applyFont="1" applyFill="1" applyBorder="1" applyAlignment="1">
      <alignment horizontal="left" vertical="center" wrapText="1"/>
      <protection/>
    </xf>
    <xf numFmtId="170" fontId="0" fillId="0" borderId="19" xfId="0" applyNumberFormat="1" applyFont="1" applyFill="1" applyBorder="1" applyAlignment="1">
      <alignment horizontal="right" vertical="center"/>
    </xf>
    <xf numFmtId="164" fontId="36" fillId="0" borderId="18" xfId="179" applyFont="1" applyFill="1" applyBorder="1" applyAlignment="1">
      <alignment horizontal="center" vertical="top" wrapText="1"/>
      <protection/>
    </xf>
    <xf numFmtId="164" fontId="33" fillId="0" borderId="12" xfId="178" applyFont="1" applyFill="1" applyBorder="1" applyAlignment="1">
      <alignment horizontal="center" vertical="center" wrapText="1"/>
      <protection/>
    </xf>
    <xf numFmtId="164" fontId="36" fillId="0" borderId="12" xfId="178" applyFont="1" applyFill="1" applyBorder="1" applyAlignment="1">
      <alignment horizontal="left" vertical="top" wrapText="1"/>
      <protection/>
    </xf>
    <xf numFmtId="164" fontId="0" fillId="0" borderId="12" xfId="0" applyFill="1" applyBorder="1" applyAlignment="1">
      <alignment horizontal="right" vertical="center"/>
    </xf>
    <xf numFmtId="164" fontId="8" fillId="6" borderId="12" xfId="0" applyFont="1" applyFill="1" applyBorder="1" applyAlignment="1">
      <alignment horizontal="right"/>
    </xf>
    <xf numFmtId="170" fontId="8" fillId="6" borderId="19" xfId="0" applyNumberFormat="1" applyFont="1" applyFill="1" applyBorder="1" applyAlignment="1">
      <alignment horizontal="right"/>
    </xf>
    <xf numFmtId="164" fontId="36" fillId="23" borderId="18" xfId="0" applyFont="1" applyFill="1" applyBorder="1" applyAlignment="1">
      <alignment horizontal="center" vertical="center"/>
    </xf>
    <xf numFmtId="169" fontId="35" fillId="23" borderId="12" xfId="0" applyNumberFormat="1" applyFont="1" applyFill="1" applyBorder="1" applyAlignment="1">
      <alignment horizontal="center" vertical="center" wrapText="1"/>
    </xf>
    <xf numFmtId="164" fontId="36" fillId="23" borderId="12" xfId="0" applyFont="1" applyFill="1" applyBorder="1" applyAlignment="1">
      <alignment vertical="center"/>
    </xf>
    <xf numFmtId="164" fontId="18" fillId="7" borderId="12" xfId="0" applyFont="1" applyFill="1" applyBorder="1" applyAlignment="1">
      <alignment horizontal="right"/>
    </xf>
    <xf numFmtId="170" fontId="18" fillId="7" borderId="19" xfId="0" applyNumberFormat="1" applyFont="1" applyFill="1" applyBorder="1" applyAlignment="1">
      <alignment horizontal="right" vertical="center"/>
    </xf>
    <xf numFmtId="164" fontId="18" fillId="0" borderId="12" xfId="0" applyFont="1" applyFill="1" applyBorder="1" applyAlignment="1">
      <alignment horizontal="right"/>
    </xf>
    <xf numFmtId="164" fontId="18" fillId="7" borderId="23" xfId="0" applyFont="1" applyFill="1" applyBorder="1" applyAlignment="1">
      <alignment horizontal="right"/>
    </xf>
    <xf numFmtId="170" fontId="18" fillId="7" borderId="24" xfId="0" applyNumberFormat="1" applyFont="1" applyFill="1" applyBorder="1" applyAlignment="1">
      <alignment horizontal="right" vertical="center"/>
    </xf>
    <xf numFmtId="171" fontId="0" fillId="0" borderId="0" xfId="0" applyNumberFormat="1" applyFill="1" applyAlignment="1">
      <alignment/>
    </xf>
    <xf numFmtId="164" fontId="36" fillId="8" borderId="15" xfId="0" applyFont="1" applyFill="1" applyBorder="1" applyAlignment="1">
      <alignment horizontal="center" vertical="top" wrapText="1"/>
    </xf>
    <xf numFmtId="169" fontId="36" fillId="8" borderId="16" xfId="0" applyNumberFormat="1" applyFont="1" applyFill="1" applyBorder="1" applyAlignment="1">
      <alignment horizontal="center" vertical="top" wrapText="1"/>
    </xf>
    <xf numFmtId="164" fontId="33" fillId="8" borderId="16" xfId="0" applyFont="1" applyFill="1" applyBorder="1" applyAlignment="1">
      <alignment vertical="center" wrapText="1"/>
    </xf>
    <xf numFmtId="164" fontId="36" fillId="8" borderId="16" xfId="0" applyFont="1" applyFill="1" applyBorder="1" applyAlignment="1">
      <alignment horizontal="center" vertical="center"/>
    </xf>
    <xf numFmtId="170" fontId="33" fillId="8" borderId="36" xfId="0" applyNumberFormat="1" applyFont="1" applyFill="1" applyBorder="1" applyAlignment="1">
      <alignment horizontal="center" vertical="center"/>
    </xf>
    <xf numFmtId="164" fontId="36" fillId="23" borderId="25" xfId="0" applyFont="1" applyFill="1" applyBorder="1" applyAlignment="1">
      <alignment horizontal="center" vertical="center" wrapText="1"/>
    </xf>
    <xf numFmtId="164" fontId="36" fillId="23" borderId="26" xfId="0" applyFont="1" applyFill="1" applyBorder="1" applyAlignment="1">
      <alignment horizontal="center" vertical="center" wrapText="1"/>
    </xf>
    <xf numFmtId="164" fontId="56" fillId="0" borderId="40" xfId="0" applyFont="1" applyFill="1" applyBorder="1" applyAlignment="1">
      <alignment horizontal="center" vertical="center" wrapText="1"/>
    </xf>
    <xf numFmtId="164" fontId="36" fillId="0" borderId="18" xfId="150" applyFont="1" applyBorder="1" applyAlignment="1">
      <alignment horizontal="center" vertical="center"/>
      <protection/>
    </xf>
    <xf numFmtId="169" fontId="36" fillId="0" borderId="12" xfId="179" applyNumberFormat="1" applyFont="1" applyFill="1" applyBorder="1" applyAlignment="1">
      <alignment horizontal="center" vertical="top" wrapText="1"/>
      <protection/>
    </xf>
    <xf numFmtId="164" fontId="36" fillId="0" borderId="12" xfId="150" applyFont="1" applyBorder="1" applyAlignment="1">
      <alignment horizontal="left" vertical="center" wrapText="1"/>
      <protection/>
    </xf>
    <xf numFmtId="164" fontId="36" fillId="0" borderId="37" xfId="150" applyFont="1" applyBorder="1" applyAlignment="1">
      <alignment horizontal="center" vertical="center"/>
      <protection/>
    </xf>
    <xf numFmtId="164" fontId="33" fillId="8" borderId="12" xfId="0" applyFont="1" applyFill="1" applyBorder="1" applyAlignment="1">
      <alignment vertical="center" wrapText="1"/>
    </xf>
    <xf numFmtId="164" fontId="36" fillId="8" borderId="12" xfId="0" applyFont="1" applyFill="1" applyBorder="1" applyAlignment="1">
      <alignment horizontal="center" vertical="center"/>
    </xf>
    <xf numFmtId="170" fontId="36" fillId="8" borderId="19" xfId="0" applyNumberFormat="1" applyFont="1" applyFill="1" applyBorder="1" applyAlignment="1">
      <alignment horizontal="right"/>
    </xf>
    <xf numFmtId="164" fontId="36" fillId="0" borderId="30" xfId="150" applyFont="1" applyBorder="1" applyAlignment="1">
      <alignment horizontal="center" vertical="center" wrapText="1"/>
      <protection/>
    </xf>
    <xf numFmtId="169" fontId="0" fillId="0" borderId="0" xfId="0" applyNumberFormat="1" applyFill="1" applyBorder="1" applyAlignment="1">
      <alignment/>
    </xf>
    <xf numFmtId="170" fontId="36" fillId="0" borderId="0" xfId="184" applyNumberFormat="1" applyFont="1" applyBorder="1" applyAlignment="1" applyProtection="1">
      <alignment horizontal="right"/>
      <protection locked="0"/>
    </xf>
    <xf numFmtId="170" fontId="42" fillId="0" borderId="0" xfId="183" applyNumberFormat="1" applyFont="1" applyAlignment="1" applyProtection="1">
      <alignment horizontal="right"/>
      <protection/>
    </xf>
    <xf numFmtId="170" fontId="36" fillId="0" borderId="13" xfId="184" applyNumberFormat="1" applyFont="1" applyBorder="1" applyAlignment="1" applyProtection="1">
      <alignment horizontal="right"/>
      <protection locked="0"/>
    </xf>
    <xf numFmtId="170" fontId="36" fillId="0" borderId="0" xfId="152" applyNumberFormat="1" applyFont="1" applyAlignment="1" applyProtection="1">
      <alignment horizontal="right"/>
      <protection/>
    </xf>
    <xf numFmtId="164" fontId="33" fillId="0" borderId="0" xfId="0" applyFont="1" applyFill="1" applyAlignment="1">
      <alignment/>
    </xf>
    <xf numFmtId="169" fontId="33" fillId="0" borderId="0" xfId="0" applyNumberFormat="1" applyFont="1" applyFill="1" applyAlignment="1">
      <alignment/>
    </xf>
    <xf numFmtId="169" fontId="36" fillId="0" borderId="25" xfId="0" applyNumberFormat="1" applyFont="1" applyFill="1" applyBorder="1" applyAlignment="1">
      <alignment horizontal="center" vertical="center" wrapText="1"/>
    </xf>
    <xf numFmtId="169" fontId="36" fillId="0" borderId="18" xfId="0" applyNumberFormat="1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right" vertical="center" wrapText="1"/>
    </xf>
    <xf numFmtId="170" fontId="36" fillId="0" borderId="19" xfId="0" applyNumberFormat="1" applyFont="1" applyFill="1" applyBorder="1" applyAlignment="1">
      <alignment horizontal="center" vertical="center" wrapText="1"/>
    </xf>
    <xf numFmtId="169" fontId="18" fillId="23" borderId="18" xfId="0" applyNumberFormat="1" applyFont="1" applyFill="1" applyBorder="1" applyAlignment="1">
      <alignment horizontal="left" vertical="center"/>
    </xf>
    <xf numFmtId="164" fontId="0" fillId="0" borderId="12" xfId="0" applyFill="1" applyBorder="1" applyAlignment="1">
      <alignment horizontal="left" vertical="center"/>
    </xf>
    <xf numFmtId="170" fontId="0" fillId="0" borderId="19" xfId="0" applyNumberFormat="1" applyFill="1" applyBorder="1" applyAlignment="1">
      <alignment horizontal="left" vertical="center"/>
    </xf>
    <xf numFmtId="169" fontId="33" fillId="18" borderId="18" xfId="0" applyNumberFormat="1" applyFont="1" applyFill="1" applyBorder="1" applyAlignment="1">
      <alignment horizontal="center" vertical="center" wrapText="1"/>
    </xf>
    <xf numFmtId="169" fontId="36" fillId="23" borderId="18" xfId="0" applyNumberFormat="1" applyFont="1" applyFill="1" applyBorder="1" applyAlignment="1">
      <alignment horizontal="center" vertical="center" wrapText="1"/>
    </xf>
    <xf numFmtId="169" fontId="18" fillId="0" borderId="18" xfId="0" applyNumberFormat="1" applyFont="1" applyFill="1" applyBorder="1" applyAlignment="1">
      <alignment horizontal="left" vertical="center"/>
    </xf>
    <xf numFmtId="169" fontId="36" fillId="6" borderId="18" xfId="0" applyNumberFormat="1" applyFont="1" applyFill="1" applyBorder="1" applyAlignment="1">
      <alignment horizontal="center" vertical="center" wrapText="1"/>
    </xf>
    <xf numFmtId="164" fontId="33" fillId="29" borderId="18" xfId="0" applyFont="1" applyFill="1" applyBorder="1" applyAlignment="1">
      <alignment horizontal="center" vertical="center"/>
    </xf>
    <xf numFmtId="169" fontId="33" fillId="29" borderId="18" xfId="0" applyNumberFormat="1" applyFont="1" applyFill="1" applyBorder="1" applyAlignment="1">
      <alignment horizontal="center" vertical="center"/>
    </xf>
    <xf numFmtId="164" fontId="33" fillId="29" borderId="12" xfId="0" applyFont="1" applyFill="1" applyBorder="1" applyAlignment="1">
      <alignment vertical="center"/>
    </xf>
    <xf numFmtId="169" fontId="35" fillId="23" borderId="18" xfId="0" applyNumberFormat="1" applyFont="1" applyFill="1" applyBorder="1" applyAlignment="1">
      <alignment horizontal="center" vertical="center" wrapText="1"/>
    </xf>
    <xf numFmtId="164" fontId="18" fillId="23" borderId="12" xfId="0" applyFont="1" applyFill="1" applyBorder="1" applyAlignment="1">
      <alignment horizontal="right"/>
    </xf>
    <xf numFmtId="170" fontId="18" fillId="23" borderId="19" xfId="0" applyNumberFormat="1" applyFont="1" applyFill="1" applyBorder="1" applyAlignment="1">
      <alignment horizontal="right"/>
    </xf>
    <xf numFmtId="169" fontId="33" fillId="7" borderId="18" xfId="0" applyNumberFormat="1" applyFont="1" applyFill="1" applyBorder="1" applyAlignment="1">
      <alignment horizontal="center" vertical="center"/>
    </xf>
    <xf numFmtId="170" fontId="8" fillId="7" borderId="19" xfId="0" applyNumberFormat="1" applyFont="1" applyFill="1" applyBorder="1" applyAlignment="1">
      <alignment/>
    </xf>
    <xf numFmtId="169" fontId="36" fillId="0" borderId="18" xfId="0" applyNumberFormat="1" applyFont="1" applyFill="1" applyBorder="1" applyAlignment="1">
      <alignment horizontal="center" vertical="center"/>
    </xf>
    <xf numFmtId="169" fontId="36" fillId="0" borderId="22" xfId="0" applyNumberFormat="1" applyFont="1" applyFill="1" applyBorder="1" applyAlignment="1">
      <alignment horizontal="center" vertical="center"/>
    </xf>
    <xf numFmtId="164" fontId="36" fillId="0" borderId="23" xfId="0" applyFont="1" applyFill="1" applyBorder="1" applyAlignment="1">
      <alignment vertical="center"/>
    </xf>
    <xf numFmtId="164" fontId="0" fillId="0" borderId="23" xfId="0" applyFill="1" applyBorder="1" applyAlignment="1">
      <alignment/>
    </xf>
    <xf numFmtId="170" fontId="0" fillId="0" borderId="24" xfId="0" applyNumberFormat="1" applyFill="1" applyBorder="1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Fill="1" applyAlignment="1">
      <alignment horizontal="center"/>
    </xf>
    <xf numFmtId="170" fontId="18" fillId="0" borderId="0" xfId="0" applyNumberFormat="1" applyFont="1" applyFill="1" applyAlignment="1">
      <alignment horizontal="right"/>
    </xf>
    <xf numFmtId="164" fontId="0" fillId="0" borderId="0" xfId="0" applyFill="1" applyAlignment="1">
      <alignment horizontal="right"/>
    </xf>
    <xf numFmtId="164" fontId="33" fillId="0" borderId="0" xfId="0" applyFont="1" applyFill="1" applyAlignment="1">
      <alignment horizontal="center"/>
    </xf>
    <xf numFmtId="164" fontId="58" fillId="0" borderId="0" xfId="0" applyFont="1" applyFill="1" applyAlignment="1">
      <alignment horizontal="center"/>
    </xf>
    <xf numFmtId="164" fontId="36" fillId="23" borderId="26" xfId="0" applyFont="1" applyFill="1" applyBorder="1" applyAlignment="1">
      <alignment horizontal="right" vertical="center"/>
    </xf>
    <xf numFmtId="164" fontId="36" fillId="30" borderId="15" xfId="0" applyFont="1" applyFill="1" applyBorder="1" applyAlignment="1">
      <alignment horizontal="center"/>
    </xf>
    <xf numFmtId="169" fontId="36" fillId="30" borderId="16" xfId="0" applyNumberFormat="1" applyFont="1" applyFill="1" applyBorder="1" applyAlignment="1">
      <alignment horizontal="center" vertical="center"/>
    </xf>
    <xf numFmtId="164" fontId="33" fillId="30" borderId="16" xfId="0" applyFont="1" applyFill="1" applyBorder="1" applyAlignment="1">
      <alignment horizontal="left" vertical="center" wrapText="1"/>
    </xf>
    <xf numFmtId="164" fontId="8" fillId="30" borderId="16" xfId="0" applyFont="1" applyFill="1" applyBorder="1" applyAlignment="1">
      <alignment horizontal="right" vertical="center"/>
    </xf>
    <xf numFmtId="170" fontId="8" fillId="30" borderId="36" xfId="0" applyNumberFormat="1" applyFont="1" applyFill="1" applyBorder="1" applyAlignment="1">
      <alignment horizontal="right" vertical="center"/>
    </xf>
    <xf numFmtId="164" fontId="4" fillId="0" borderId="0" xfId="0" applyFont="1" applyFill="1" applyAlignment="1">
      <alignment horizontal="left" vertical="center"/>
    </xf>
    <xf numFmtId="164" fontId="61" fillId="0" borderId="12" xfId="0" applyFont="1" applyFill="1" applyBorder="1" applyAlignment="1">
      <alignment horizontal="right" vertical="center"/>
    </xf>
    <xf numFmtId="164" fontId="33" fillId="30" borderId="18" xfId="0" applyFont="1" applyFill="1" applyBorder="1" applyAlignment="1">
      <alignment horizontal="center" vertical="center" wrapText="1"/>
    </xf>
    <xf numFmtId="164" fontId="33" fillId="30" borderId="12" xfId="0" applyFont="1" applyFill="1" applyBorder="1" applyAlignment="1">
      <alignment vertical="top" wrapText="1"/>
    </xf>
    <xf numFmtId="164" fontId="8" fillId="30" borderId="12" xfId="0" applyFont="1" applyFill="1" applyBorder="1" applyAlignment="1">
      <alignment horizontal="right" vertical="center"/>
    </xf>
    <xf numFmtId="170" fontId="18" fillId="30" borderId="19" xfId="0" applyNumberFormat="1" applyFont="1" applyFill="1" applyBorder="1" applyAlignment="1">
      <alignment horizontal="right" vertical="center"/>
    </xf>
    <xf numFmtId="170" fontId="18" fillId="0" borderId="29" xfId="0" applyNumberFormat="1" applyFont="1" applyFill="1" applyBorder="1" applyAlignment="1">
      <alignment horizontal="right" vertical="center"/>
    </xf>
    <xf numFmtId="164" fontId="18" fillId="6" borderId="12" xfId="0" applyFont="1" applyFill="1" applyBorder="1" applyAlignment="1">
      <alignment horizontal="right" vertical="center"/>
    </xf>
    <xf numFmtId="170" fontId="18" fillId="6" borderId="29" xfId="0" applyNumberFormat="1" applyFont="1" applyFill="1" applyBorder="1" applyAlignment="1">
      <alignment horizontal="right" vertical="center"/>
    </xf>
    <xf numFmtId="164" fontId="36" fillId="0" borderId="18" xfId="0" applyFont="1" applyFill="1" applyBorder="1" applyAlignment="1">
      <alignment horizontal="left" vertical="center" wrapText="1"/>
    </xf>
    <xf numFmtId="169" fontId="36" fillId="0" borderId="12" xfId="0" applyNumberFormat="1" applyFont="1" applyFill="1" applyBorder="1" applyAlignment="1">
      <alignment horizontal="left" vertical="center" wrapText="1"/>
    </xf>
    <xf numFmtId="164" fontId="33" fillId="7" borderId="12" xfId="0" applyFont="1" applyFill="1" applyBorder="1" applyAlignment="1">
      <alignment horizontal="left" vertical="center" wrapText="1"/>
    </xf>
    <xf numFmtId="170" fontId="8" fillId="7" borderId="29" xfId="0" applyNumberFormat="1" applyFont="1" applyFill="1" applyBorder="1" applyAlignment="1">
      <alignment horizontal="right" vertical="center"/>
    </xf>
    <xf numFmtId="164" fontId="36" fillId="0" borderId="22" xfId="0" applyFont="1" applyFill="1" applyBorder="1" applyAlignment="1">
      <alignment horizontal="left" vertical="center" wrapText="1"/>
    </xf>
    <xf numFmtId="169" fontId="36" fillId="0" borderId="23" xfId="0" applyNumberFormat="1" applyFont="1" applyFill="1" applyBorder="1" applyAlignment="1">
      <alignment horizontal="left" vertical="center" wrapText="1"/>
    </xf>
    <xf numFmtId="164" fontId="33" fillId="7" borderId="23" xfId="0" applyFont="1" applyFill="1" applyBorder="1" applyAlignment="1">
      <alignment horizontal="left" vertical="center" wrapText="1"/>
    </xf>
    <xf numFmtId="164" fontId="18" fillId="7" borderId="23" xfId="0" applyFont="1" applyFill="1" applyBorder="1" applyAlignment="1">
      <alignment horizontal="right" vertical="center"/>
    </xf>
    <xf numFmtId="170" fontId="18" fillId="7" borderId="35" xfId="0" applyNumberFormat="1" applyFont="1" applyFill="1" applyBorder="1" applyAlignment="1">
      <alignment horizontal="right" vertical="center"/>
    </xf>
    <xf numFmtId="164" fontId="18" fillId="0" borderId="0" xfId="0" applyFont="1" applyFill="1" applyAlignment="1">
      <alignment horizontal="right"/>
    </xf>
    <xf numFmtId="170" fontId="36" fillId="0" borderId="0" xfId="183" applyNumberFormat="1" applyFont="1" applyAlignment="1" applyProtection="1">
      <alignment horizontal="right"/>
      <protection/>
    </xf>
    <xf numFmtId="170" fontId="18" fillId="0" borderId="0" xfId="0" applyNumberFormat="1" applyFont="1" applyAlignment="1">
      <alignment horizontal="right"/>
    </xf>
    <xf numFmtId="171" fontId="0" fillId="0" borderId="0" xfId="0" applyNumberFormat="1" applyFill="1" applyAlignment="1">
      <alignment horizontal="right"/>
    </xf>
    <xf numFmtId="164" fontId="0" fillId="0" borderId="0" xfId="0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36" fillId="0" borderId="0" xfId="0" applyFont="1" applyFill="1" applyBorder="1" applyAlignment="1">
      <alignment vertical="center" wrapText="1"/>
    </xf>
    <xf numFmtId="164" fontId="62" fillId="0" borderId="0" xfId="0" applyFont="1" applyFill="1" applyBorder="1" applyAlignment="1">
      <alignment/>
    </xf>
    <xf numFmtId="164" fontId="62" fillId="0" borderId="0" xfId="0" applyFont="1" applyFill="1" applyBorder="1" applyAlignment="1">
      <alignment horizontal="center"/>
    </xf>
    <xf numFmtId="164" fontId="62" fillId="0" borderId="0" xfId="0" applyFont="1" applyFill="1" applyAlignment="1">
      <alignment/>
    </xf>
    <xf numFmtId="164" fontId="62" fillId="0" borderId="0" xfId="0" applyFont="1" applyFill="1" applyAlignment="1">
      <alignment horizontal="center"/>
    </xf>
    <xf numFmtId="164" fontId="36" fillId="6" borderId="12" xfId="0" applyFont="1" applyFill="1" applyBorder="1" applyAlignment="1">
      <alignment horizontal="center"/>
    </xf>
    <xf numFmtId="169" fontId="36" fillId="6" borderId="12" xfId="0" applyNumberFormat="1" applyFont="1" applyFill="1" applyBorder="1" applyAlignment="1">
      <alignment horizontal="center" vertical="center"/>
    </xf>
    <xf numFmtId="164" fontId="38" fillId="6" borderId="12" xfId="0" applyFont="1" applyFill="1" applyBorder="1" applyAlignment="1">
      <alignment horizontal="left" vertical="center" wrapText="1"/>
    </xf>
    <xf numFmtId="164" fontId="0" fillId="6" borderId="12" xfId="0" applyFill="1" applyBorder="1" applyAlignment="1">
      <alignment horizontal="left" vertical="center"/>
    </xf>
    <xf numFmtId="164" fontId="39" fillId="0" borderId="12" xfId="0" applyFont="1" applyFill="1" applyBorder="1" applyAlignment="1">
      <alignment horizontal="left" vertical="center" wrapText="1"/>
    </xf>
    <xf numFmtId="164" fontId="39" fillId="0" borderId="12" xfId="0" applyFont="1" applyFill="1" applyBorder="1" applyAlignment="1">
      <alignment horizontal="right" vertical="center" wrapText="1"/>
    </xf>
    <xf numFmtId="164" fontId="39" fillId="0" borderId="12" xfId="0" applyFont="1" applyFill="1" applyBorder="1" applyAlignment="1">
      <alignment horizontal="left" vertical="center"/>
    </xf>
    <xf numFmtId="164" fontId="39" fillId="6" borderId="12" xfId="0" applyFont="1" applyFill="1" applyBorder="1" applyAlignment="1">
      <alignment horizontal="left" vertical="center" wrapText="1"/>
    </xf>
    <xf numFmtId="164" fontId="38" fillId="0" borderId="12" xfId="0" applyFont="1" applyFill="1" applyBorder="1" applyAlignment="1">
      <alignment horizontal="left" vertical="center" wrapText="1"/>
    </xf>
    <xf numFmtId="164" fontId="36" fillId="0" borderId="12" xfId="0" applyFont="1" applyFill="1" applyBorder="1" applyAlignment="1" applyProtection="1">
      <alignment horizontal="center" vertical="top" wrapText="1" readingOrder="1"/>
      <protection locked="0"/>
    </xf>
    <xf numFmtId="164" fontId="36" fillId="23" borderId="12" xfId="179" applyFont="1" applyFill="1" applyBorder="1" applyAlignment="1">
      <alignment horizontal="center" vertical="top" wrapText="1"/>
      <protection/>
    </xf>
    <xf numFmtId="164" fontId="39" fillId="23" borderId="12" xfId="0" applyFont="1" applyFill="1" applyBorder="1" applyAlignment="1">
      <alignment horizontal="left" vertical="center" wrapText="1"/>
    </xf>
    <xf numFmtId="164" fontId="39" fillId="23" borderId="12" xfId="0" applyFont="1" applyFill="1" applyBorder="1" applyAlignment="1">
      <alignment horizontal="left" vertical="center"/>
    </xf>
    <xf numFmtId="164" fontId="38" fillId="0" borderId="12" xfId="0" applyFont="1" applyFill="1" applyBorder="1" applyAlignment="1">
      <alignment vertical="center" wrapText="1"/>
    </xf>
    <xf numFmtId="164" fontId="36" fillId="0" borderId="12" xfId="0" applyFont="1" applyFill="1" applyBorder="1" applyAlignment="1">
      <alignment horizontal="center"/>
    </xf>
    <xf numFmtId="164" fontId="39" fillId="7" borderId="12" xfId="0" applyFont="1" applyFill="1" applyBorder="1" applyAlignment="1">
      <alignment vertical="center" wrapText="1"/>
    </xf>
    <xf numFmtId="164" fontId="0" fillId="7" borderId="12" xfId="0" applyFill="1" applyBorder="1" applyAlignment="1">
      <alignment horizontal="left" vertical="center"/>
    </xf>
    <xf numFmtId="164" fontId="36" fillId="0" borderId="0" xfId="0" applyFont="1" applyFill="1" applyAlignment="1">
      <alignment horizontal="center"/>
    </xf>
    <xf numFmtId="164" fontId="0" fillId="0" borderId="0" xfId="0" applyFill="1" applyBorder="1" applyAlignment="1">
      <alignment vertical="top"/>
    </xf>
    <xf numFmtId="170" fontId="18" fillId="0" borderId="0" xfId="0" applyNumberFormat="1" applyFont="1" applyFill="1" applyAlignment="1">
      <alignment horizontal="center"/>
    </xf>
    <xf numFmtId="164" fontId="33" fillId="0" borderId="0" xfId="0" applyFont="1" applyFill="1" applyBorder="1" applyAlignment="1">
      <alignment horizontal="left"/>
    </xf>
    <xf numFmtId="169" fontId="33" fillId="0" borderId="0" xfId="0" applyNumberFormat="1" applyFont="1" applyFill="1" applyBorder="1" applyAlignment="1">
      <alignment horizontal="left"/>
    </xf>
    <xf numFmtId="170" fontId="36" fillId="0" borderId="0" xfId="0" applyNumberFormat="1" applyFont="1" applyFill="1" applyAlignment="1">
      <alignment horizontal="center"/>
    </xf>
    <xf numFmtId="164" fontId="36" fillId="0" borderId="25" xfId="0" applyFont="1" applyFill="1" applyBorder="1" applyAlignment="1">
      <alignment horizontal="center" vertical="center" wrapText="1"/>
    </xf>
    <xf numFmtId="164" fontId="33" fillId="6" borderId="12" xfId="0" applyFont="1" applyFill="1" applyBorder="1" applyAlignment="1">
      <alignment horizontal="center" vertical="center" wrapText="1"/>
    </xf>
    <xf numFmtId="170" fontId="33" fillId="6" borderId="19" xfId="0" applyNumberFormat="1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/>
    </xf>
    <xf numFmtId="170" fontId="18" fillId="0" borderId="19" xfId="0" applyNumberFormat="1" applyFont="1" applyFill="1" applyBorder="1" applyAlignment="1">
      <alignment horizontal="center"/>
    </xf>
    <xf numFmtId="164" fontId="8" fillId="6" borderId="12" xfId="0" applyFont="1" applyFill="1" applyBorder="1" applyAlignment="1">
      <alignment horizontal="center"/>
    </xf>
    <xf numFmtId="170" fontId="8" fillId="6" borderId="19" xfId="0" applyNumberFormat="1" applyFont="1" applyFill="1" applyBorder="1" applyAlignment="1">
      <alignment horizontal="center"/>
    </xf>
    <xf numFmtId="170" fontId="36" fillId="0" borderId="19" xfId="0" applyNumberFormat="1" applyFont="1" applyFill="1" applyBorder="1" applyAlignment="1">
      <alignment horizontal="center"/>
    </xf>
    <xf numFmtId="164" fontId="36" fillId="0" borderId="22" xfId="0" applyFont="1" applyFill="1" applyBorder="1" applyAlignment="1">
      <alignment horizontal="center" vertical="top" wrapText="1"/>
    </xf>
    <xf numFmtId="169" fontId="36" fillId="0" borderId="23" xfId="0" applyNumberFormat="1" applyFont="1" applyFill="1" applyBorder="1" applyAlignment="1">
      <alignment horizontal="center" vertical="top" wrapText="1"/>
    </xf>
    <xf numFmtId="164" fontId="18" fillId="0" borderId="23" xfId="0" applyFont="1" applyFill="1" applyBorder="1" applyAlignment="1">
      <alignment horizontal="center"/>
    </xf>
    <xf numFmtId="170" fontId="18" fillId="0" borderId="24" xfId="0" applyNumberFormat="1" applyFont="1" applyFill="1" applyBorder="1" applyAlignment="1">
      <alignment horizontal="center"/>
    </xf>
    <xf numFmtId="164" fontId="33" fillId="0" borderId="0" xfId="0" applyFont="1" applyFill="1" applyBorder="1" applyAlignment="1">
      <alignment vertical="top" wrapText="1"/>
    </xf>
    <xf numFmtId="164" fontId="36" fillId="0" borderId="16" xfId="0" applyFont="1" applyFill="1" applyBorder="1" applyAlignment="1">
      <alignment vertical="top" wrapText="1"/>
    </xf>
    <xf numFmtId="164" fontId="18" fillId="0" borderId="16" xfId="0" applyFont="1" applyFill="1" applyBorder="1" applyAlignment="1">
      <alignment horizontal="center"/>
    </xf>
    <xf numFmtId="170" fontId="18" fillId="0" borderId="36" xfId="0" applyNumberFormat="1" applyFont="1" applyFill="1" applyBorder="1" applyAlignment="1">
      <alignment horizontal="center"/>
    </xf>
    <xf numFmtId="170" fontId="36" fillId="0" borderId="0" xfId="184" applyNumberFormat="1" applyFont="1" applyBorder="1" applyAlignment="1" applyProtection="1">
      <alignment horizontal="center"/>
      <protection locked="0"/>
    </xf>
    <xf numFmtId="170" fontId="42" fillId="0" borderId="0" xfId="183" applyNumberFormat="1" applyFont="1" applyAlignment="1" applyProtection="1">
      <alignment horizontal="center"/>
      <protection/>
    </xf>
    <xf numFmtId="170" fontId="36" fillId="0" borderId="13" xfId="184" applyNumberFormat="1" applyFont="1" applyBorder="1" applyAlignment="1" applyProtection="1">
      <alignment horizontal="center"/>
      <protection locked="0"/>
    </xf>
    <xf numFmtId="170" fontId="36" fillId="0" borderId="0" xfId="152" applyNumberFormat="1" applyFont="1" applyAlignment="1" applyProtection="1">
      <alignment horizontal="center"/>
      <protection/>
    </xf>
    <xf numFmtId="170" fontId="0" fillId="0" borderId="0" xfId="0" applyNumberFormat="1" applyFill="1" applyAlignment="1">
      <alignment horizontal="center"/>
    </xf>
    <xf numFmtId="164" fontId="63" fillId="0" borderId="0" xfId="0" applyFont="1" applyFill="1" applyBorder="1" applyAlignment="1">
      <alignment/>
    </xf>
    <xf numFmtId="169" fontId="63" fillId="0" borderId="0" xfId="0" applyNumberFormat="1" applyFont="1" applyFill="1" applyBorder="1" applyAlignment="1">
      <alignment/>
    </xf>
    <xf numFmtId="164" fontId="63" fillId="0" borderId="0" xfId="0" applyFont="1" applyFill="1" applyBorder="1" applyAlignment="1">
      <alignment horizontal="center"/>
    </xf>
    <xf numFmtId="170" fontId="63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 horizontal="center"/>
    </xf>
    <xf numFmtId="164" fontId="63" fillId="0" borderId="0" xfId="0" applyFont="1" applyFill="1" applyAlignment="1">
      <alignment/>
    </xf>
    <xf numFmtId="164" fontId="58" fillId="0" borderId="0" xfId="0" applyFont="1" applyFill="1" applyAlignment="1">
      <alignment/>
    </xf>
    <xf numFmtId="169" fontId="58" fillId="0" borderId="0" xfId="0" applyNumberFormat="1" applyFont="1" applyFill="1" applyAlignment="1">
      <alignment/>
    </xf>
    <xf numFmtId="164" fontId="57" fillId="23" borderId="25" xfId="0" applyFont="1" applyFill="1" applyBorder="1" applyAlignment="1">
      <alignment horizontal="center" vertical="center" wrapText="1"/>
    </xf>
    <xf numFmtId="169" fontId="36" fillId="23" borderId="26" xfId="0" applyNumberFormat="1" applyFont="1" applyFill="1" applyBorder="1" applyAlignment="1">
      <alignment horizontal="center" vertical="center" wrapText="1"/>
    </xf>
    <xf numFmtId="164" fontId="33" fillId="23" borderId="26" xfId="0" applyFont="1" applyFill="1" applyBorder="1" applyAlignment="1">
      <alignment horizontal="center" vertical="center" wrapText="1"/>
    </xf>
    <xf numFmtId="164" fontId="64" fillId="0" borderId="0" xfId="0" applyFont="1" applyFill="1" applyAlignment="1">
      <alignment/>
    </xf>
    <xf numFmtId="164" fontId="60" fillId="6" borderId="12" xfId="0" applyFont="1" applyFill="1" applyBorder="1" applyAlignment="1">
      <alignment horizontal="right" vertical="center"/>
    </xf>
    <xf numFmtId="170" fontId="60" fillId="6" borderId="19" xfId="0" applyNumberFormat="1" applyFont="1" applyFill="1" applyBorder="1" applyAlignment="1">
      <alignment horizontal="right" vertical="center"/>
    </xf>
    <xf numFmtId="164" fontId="33" fillId="7" borderId="18" xfId="187" applyFont="1" applyFill="1" applyBorder="1" applyAlignment="1">
      <alignment horizontal="center" vertical="center"/>
      <protection/>
    </xf>
    <xf numFmtId="169" fontId="33" fillId="7" borderId="12" xfId="187" applyNumberFormat="1" applyFont="1" applyFill="1" applyBorder="1" applyAlignment="1">
      <alignment horizontal="center" vertical="center"/>
      <protection/>
    </xf>
    <xf numFmtId="164" fontId="33" fillId="7" borderId="12" xfId="187" applyFont="1" applyFill="1" applyBorder="1" applyAlignment="1">
      <alignment horizontal="left" vertical="center" wrapText="1"/>
      <protection/>
    </xf>
    <xf numFmtId="164" fontId="18" fillId="7" borderId="12" xfId="0" applyFont="1" applyFill="1" applyBorder="1" applyAlignment="1">
      <alignment vertical="center"/>
    </xf>
    <xf numFmtId="170" fontId="18" fillId="7" borderId="19" xfId="0" applyNumberFormat="1" applyFont="1" applyFill="1" applyBorder="1" applyAlignment="1">
      <alignment vertical="center"/>
    </xf>
    <xf numFmtId="164" fontId="36" fillId="23" borderId="18" xfId="187" applyFont="1" applyFill="1" applyBorder="1" applyAlignment="1">
      <alignment horizontal="center" vertical="center"/>
      <protection/>
    </xf>
    <xf numFmtId="169" fontId="36" fillId="23" borderId="12" xfId="187" applyNumberFormat="1" applyFont="1" applyFill="1" applyBorder="1" applyAlignment="1">
      <alignment horizontal="center" vertical="center"/>
      <protection/>
    </xf>
    <xf numFmtId="164" fontId="36" fillId="23" borderId="12" xfId="187" applyFont="1" applyFill="1" applyBorder="1" applyAlignment="1">
      <alignment horizontal="left" vertical="center" wrapText="1"/>
      <protection/>
    </xf>
    <xf numFmtId="164" fontId="18" fillId="23" borderId="12" xfId="0" applyFont="1" applyFill="1" applyBorder="1" applyAlignment="1">
      <alignment vertical="center"/>
    </xf>
    <xf numFmtId="170" fontId="18" fillId="23" borderId="19" xfId="0" applyNumberFormat="1" applyFont="1" applyFill="1" applyBorder="1" applyAlignment="1">
      <alignment vertical="center"/>
    </xf>
    <xf numFmtId="164" fontId="33" fillId="7" borderId="18" xfId="187" applyFont="1" applyFill="1" applyBorder="1" applyAlignment="1">
      <alignment horizontal="center"/>
      <protection/>
    </xf>
    <xf numFmtId="169" fontId="33" fillId="7" borderId="12" xfId="187" applyNumberFormat="1" applyFont="1" applyFill="1" applyBorder="1" applyAlignment="1">
      <alignment horizontal="center"/>
      <protection/>
    </xf>
    <xf numFmtId="164" fontId="33" fillId="7" borderId="12" xfId="187" applyFont="1" applyFill="1" applyBorder="1" applyAlignment="1">
      <alignment horizontal="left" vertical="center"/>
      <protection/>
    </xf>
    <xf numFmtId="164" fontId="8" fillId="7" borderId="12" xfId="0" applyFont="1" applyFill="1" applyBorder="1" applyAlignment="1">
      <alignment vertical="center"/>
    </xf>
    <xf numFmtId="169" fontId="36" fillId="23" borderId="12" xfId="187" applyNumberFormat="1" applyFont="1" applyFill="1" applyBorder="1" applyAlignment="1">
      <alignment horizontal="center"/>
      <protection/>
    </xf>
    <xf numFmtId="164" fontId="36" fillId="23" borderId="12" xfId="187" applyFont="1" applyFill="1" applyBorder="1" applyAlignment="1">
      <alignment horizontal="left" vertical="center"/>
      <protection/>
    </xf>
    <xf numFmtId="164" fontId="36" fillId="0" borderId="18" xfId="187" applyFont="1" applyFill="1" applyBorder="1" applyAlignment="1">
      <alignment horizontal="center" vertical="center"/>
      <protection/>
    </xf>
    <xf numFmtId="169" fontId="36" fillId="0" borderId="12" xfId="187" applyNumberFormat="1" applyFont="1" applyFill="1" applyBorder="1" applyAlignment="1">
      <alignment horizontal="center" vertical="center"/>
      <protection/>
    </xf>
    <xf numFmtId="164" fontId="18" fillId="0" borderId="12" xfId="0" applyFont="1" applyFill="1" applyBorder="1" applyAlignment="1">
      <alignment vertical="center"/>
    </xf>
    <xf numFmtId="164" fontId="8" fillId="0" borderId="12" xfId="0" applyFont="1" applyFill="1" applyBorder="1" applyAlignment="1">
      <alignment vertical="center"/>
    </xf>
    <xf numFmtId="164" fontId="8" fillId="6" borderId="12" xfId="0" applyFont="1" applyFill="1" applyBorder="1" applyAlignment="1">
      <alignment vertical="center"/>
    </xf>
    <xf numFmtId="164" fontId="36" fillId="7" borderId="18" xfId="0" applyFont="1" applyFill="1" applyBorder="1" applyAlignment="1">
      <alignment horizontal="center" vertical="center"/>
    </xf>
    <xf numFmtId="169" fontId="36" fillId="7" borderId="12" xfId="0" applyNumberFormat="1" applyFont="1" applyFill="1" applyBorder="1" applyAlignment="1">
      <alignment horizontal="center" vertical="center"/>
    </xf>
    <xf numFmtId="164" fontId="33" fillId="7" borderId="12" xfId="0" applyFont="1" applyFill="1" applyBorder="1" applyAlignment="1">
      <alignment wrapText="1"/>
    </xf>
    <xf numFmtId="169" fontId="59" fillId="7" borderId="12" xfId="0" applyNumberFormat="1" applyFont="1" applyFill="1" applyBorder="1" applyAlignment="1">
      <alignment horizontal="center" vertical="center"/>
    </xf>
    <xf numFmtId="169" fontId="36" fillId="23" borderId="12" xfId="0" applyNumberFormat="1" applyFont="1" applyFill="1" applyBorder="1" applyAlignment="1">
      <alignment horizontal="center" vertical="center"/>
    </xf>
    <xf numFmtId="164" fontId="36" fillId="23" borderId="22" xfId="0" applyFont="1" applyFill="1" applyBorder="1" applyAlignment="1">
      <alignment horizontal="center" vertical="center"/>
    </xf>
    <xf numFmtId="169" fontId="36" fillId="23" borderId="23" xfId="0" applyNumberFormat="1" applyFont="1" applyFill="1" applyBorder="1" applyAlignment="1">
      <alignment horizontal="center" vertical="center"/>
    </xf>
    <xf numFmtId="164" fontId="36" fillId="23" borderId="23" xfId="0" applyFont="1" applyFill="1" applyBorder="1" applyAlignment="1">
      <alignment vertical="center"/>
    </xf>
    <xf numFmtId="164" fontId="18" fillId="23" borderId="23" xfId="0" applyFont="1" applyFill="1" applyBorder="1" applyAlignment="1">
      <alignment vertical="center"/>
    </xf>
    <xf numFmtId="170" fontId="18" fillId="23" borderId="24" xfId="0" applyNumberFormat="1" applyFont="1" applyFill="1" applyBorder="1" applyAlignment="1">
      <alignment vertical="center"/>
    </xf>
    <xf numFmtId="164" fontId="56" fillId="0" borderId="0" xfId="184" applyFont="1" applyBorder="1" applyAlignment="1" applyProtection="1">
      <alignment/>
      <protection locked="0"/>
    </xf>
    <xf numFmtId="164" fontId="39" fillId="0" borderId="0" xfId="152" applyFont="1" applyProtection="1">
      <alignment/>
      <protection/>
    </xf>
    <xf numFmtId="164" fontId="36" fillId="23" borderId="0" xfId="0" applyFont="1" applyFill="1" applyAlignment="1">
      <alignment horizontal="center"/>
    </xf>
    <xf numFmtId="170" fontId="36" fillId="23" borderId="0" xfId="0" applyNumberFormat="1" applyFont="1" applyFill="1" applyAlignment="1">
      <alignment/>
    </xf>
    <xf numFmtId="164" fontId="33" fillId="23" borderId="0" xfId="0" applyFont="1" applyFill="1" applyAlignment="1">
      <alignment horizontal="left" vertical="center"/>
    </xf>
    <xf numFmtId="164" fontId="36" fillId="23" borderId="0" xfId="0" applyFont="1" applyFill="1" applyAlignment="1">
      <alignment horizontal="center" vertical="center"/>
    </xf>
    <xf numFmtId="170" fontId="36" fillId="23" borderId="0" xfId="0" applyNumberFormat="1" applyFont="1" applyFill="1" applyAlignment="1">
      <alignment horizontal="right"/>
    </xf>
    <xf numFmtId="164" fontId="36" fillId="8" borderId="18" xfId="0" applyFont="1" applyFill="1" applyBorder="1" applyAlignment="1">
      <alignment horizontal="center" vertical="center" wrapText="1"/>
    </xf>
    <xf numFmtId="164" fontId="36" fillId="8" borderId="12" xfId="0" applyFont="1" applyFill="1" applyBorder="1" applyAlignment="1">
      <alignment horizontal="center" vertical="center" wrapText="1"/>
    </xf>
    <xf numFmtId="164" fontId="33" fillId="8" borderId="12" xfId="0" applyFont="1" applyFill="1" applyBorder="1" applyAlignment="1">
      <alignment horizontal="left" vertical="center" wrapText="1"/>
    </xf>
    <xf numFmtId="164" fontId="33" fillId="8" borderId="12" xfId="0" applyFont="1" applyFill="1" applyBorder="1" applyAlignment="1">
      <alignment horizontal="center" vertical="center"/>
    </xf>
    <xf numFmtId="170" fontId="33" fillId="8" borderId="19" xfId="0" applyNumberFormat="1" applyFont="1" applyFill="1" applyBorder="1" applyAlignment="1">
      <alignment horizontal="center" vertical="center"/>
    </xf>
    <xf numFmtId="164" fontId="36" fillId="0" borderId="18" xfId="206" applyFont="1" applyFill="1" applyBorder="1" applyAlignment="1" applyProtection="1">
      <alignment horizontal="center" vertical="top" wrapText="1"/>
      <protection/>
    </xf>
    <xf numFmtId="169" fontId="66" fillId="23" borderId="12" xfId="206" applyNumberFormat="1" applyFont="1" applyFill="1" applyBorder="1" applyAlignment="1" applyProtection="1">
      <alignment horizontal="center" vertical="top" wrapText="1"/>
      <protection/>
    </xf>
    <xf numFmtId="164" fontId="67" fillId="23" borderId="12" xfId="206" applyFont="1" applyFill="1" applyBorder="1" applyAlignment="1" applyProtection="1">
      <alignment horizontal="left" vertical="top" wrapText="1"/>
      <protection/>
    </xf>
    <xf numFmtId="170" fontId="36" fillId="23" borderId="19" xfId="0" applyNumberFormat="1" applyFont="1" applyFill="1" applyBorder="1" applyAlignment="1">
      <alignment horizontal="center" vertical="center"/>
    </xf>
    <xf numFmtId="164" fontId="36" fillId="8" borderId="18" xfId="0" applyFont="1" applyFill="1" applyBorder="1" applyAlignment="1">
      <alignment horizontal="center" wrapText="1"/>
    </xf>
    <xf numFmtId="169" fontId="36" fillId="8" borderId="12" xfId="0" applyNumberFormat="1" applyFont="1" applyFill="1" applyBorder="1" applyAlignment="1">
      <alignment horizontal="center" wrapText="1"/>
    </xf>
    <xf numFmtId="169" fontId="36" fillId="23" borderId="12" xfId="179" applyNumberFormat="1" applyFont="1" applyFill="1" applyBorder="1" applyAlignment="1">
      <alignment horizontal="center" vertical="top" wrapText="1"/>
      <protection/>
    </xf>
    <xf numFmtId="164" fontId="66" fillId="23" borderId="0" xfId="206" applyFont="1" applyFill="1" applyBorder="1" applyAlignment="1" applyProtection="1">
      <alignment horizontal="left" vertical="top" wrapText="1"/>
      <protection/>
    </xf>
    <xf numFmtId="170" fontId="36" fillId="0" borderId="19" xfId="0" applyNumberFormat="1" applyFont="1" applyFill="1" applyBorder="1" applyAlignment="1">
      <alignment horizontal="center" vertical="center"/>
    </xf>
    <xf numFmtId="164" fontId="18" fillId="0" borderId="20" xfId="0" applyFont="1" applyFill="1" applyBorder="1" applyAlignment="1">
      <alignment horizontal="center"/>
    </xf>
    <xf numFmtId="164" fontId="18" fillId="0" borderId="12" xfId="0" applyFont="1" applyFill="1" applyBorder="1" applyAlignment="1">
      <alignment wrapText="1"/>
    </xf>
    <xf numFmtId="164" fontId="18" fillId="0" borderId="18" xfId="0" applyFont="1" applyFill="1" applyBorder="1" applyAlignment="1">
      <alignment horizontal="center"/>
    </xf>
    <xf numFmtId="164" fontId="0" fillId="0" borderId="12" xfId="0" applyFont="1" applyFill="1" applyBorder="1" applyAlignment="1">
      <alignment wrapText="1"/>
    </xf>
    <xf numFmtId="164" fontId="36" fillId="0" borderId="12" xfId="178" applyFont="1" applyFill="1" applyBorder="1" applyAlignment="1">
      <alignment horizontal="left" wrapText="1"/>
      <protection/>
    </xf>
    <xf numFmtId="164" fontId="36" fillId="8" borderId="18" xfId="179" applyFont="1" applyFill="1" applyBorder="1" applyAlignment="1">
      <alignment horizontal="center" vertical="top" wrapText="1"/>
      <protection/>
    </xf>
    <xf numFmtId="169" fontId="36" fillId="8" borderId="12" xfId="179" applyNumberFormat="1" applyFont="1" applyFill="1" applyBorder="1" applyAlignment="1">
      <alignment horizontal="center" vertical="top" wrapText="1"/>
      <protection/>
    </xf>
    <xf numFmtId="164" fontId="33" fillId="8" borderId="12" xfId="178" applyFont="1" applyFill="1" applyBorder="1" applyAlignment="1">
      <alignment horizontal="left" vertical="top" wrapText="1"/>
      <protection/>
    </xf>
    <xf numFmtId="164" fontId="36" fillId="8" borderId="18" xfId="0" applyFont="1" applyFill="1" applyBorder="1" applyAlignment="1">
      <alignment horizontal="center" vertical="top" wrapText="1"/>
    </xf>
    <xf numFmtId="169" fontId="36" fillId="8" borderId="12" xfId="0" applyNumberFormat="1" applyFont="1" applyFill="1" applyBorder="1" applyAlignment="1">
      <alignment horizontal="center" vertical="top" wrapText="1"/>
    </xf>
    <xf numFmtId="164" fontId="67" fillId="23" borderId="18" xfId="206" applyFont="1" applyFill="1" applyBorder="1" applyAlignment="1" applyProtection="1">
      <alignment horizontal="center" vertical="top" wrapText="1"/>
      <protection/>
    </xf>
    <xf numFmtId="169" fontId="67" fillId="23" borderId="12" xfId="206" applyNumberFormat="1" applyFont="1" applyFill="1" applyBorder="1" applyAlignment="1" applyProtection="1">
      <alignment horizontal="center" vertical="top" wrapText="1"/>
      <protection/>
    </xf>
    <xf numFmtId="164" fontId="66" fillId="8" borderId="18" xfId="206" applyFont="1" applyFill="1" applyBorder="1" applyAlignment="1" applyProtection="1">
      <alignment horizontal="center" vertical="top" wrapText="1"/>
      <protection/>
    </xf>
    <xf numFmtId="169" fontId="66" fillId="8" borderId="12" xfId="206" applyNumberFormat="1" applyFont="1" applyFill="1" applyBorder="1" applyAlignment="1" applyProtection="1">
      <alignment horizontal="center" vertical="top" wrapText="1"/>
      <protection/>
    </xf>
    <xf numFmtId="164" fontId="68" fillId="23" borderId="18" xfId="206" applyFont="1" applyFill="1" applyBorder="1" applyAlignment="1" applyProtection="1">
      <alignment horizontal="center" vertical="top" wrapText="1"/>
      <protection/>
    </xf>
    <xf numFmtId="169" fontId="68" fillId="23" borderId="12" xfId="206" applyNumberFormat="1" applyFont="1" applyFill="1" applyBorder="1" applyAlignment="1" applyProtection="1">
      <alignment horizontal="center" vertical="top" wrapText="1"/>
      <protection/>
    </xf>
    <xf numFmtId="164" fontId="68" fillId="23" borderId="12" xfId="206" applyFont="1" applyFill="1" applyBorder="1" applyAlignment="1" applyProtection="1">
      <alignment horizontal="left" vertical="top" wrapText="1"/>
      <protection/>
    </xf>
    <xf numFmtId="164" fontId="36" fillId="0" borderId="18" xfId="179" applyFont="1" applyFill="1" applyBorder="1" applyAlignment="1">
      <alignment horizontal="center" wrapText="1"/>
      <protection/>
    </xf>
    <xf numFmtId="164" fontId="36" fillId="0" borderId="12" xfId="178" applyFont="1" applyFill="1" applyBorder="1" applyAlignment="1">
      <alignment horizontal="left" vertical="center" wrapText="1"/>
      <protection/>
    </xf>
    <xf numFmtId="164" fontId="36" fillId="23" borderId="18" xfId="179" applyFont="1" applyFill="1" applyBorder="1" applyAlignment="1">
      <alignment horizontal="center" wrapText="1"/>
      <protection/>
    </xf>
    <xf numFmtId="170" fontId="36" fillId="23" borderId="19" xfId="0" applyNumberFormat="1" applyFont="1" applyFill="1" applyBorder="1" applyAlignment="1">
      <alignment horizontal="center"/>
    </xf>
    <xf numFmtId="164" fontId="36" fillId="0" borderId="18" xfId="207" applyFont="1" applyFill="1" applyBorder="1" applyAlignment="1" applyProtection="1">
      <alignment horizontal="center" vertical="top" wrapText="1"/>
      <protection/>
    </xf>
    <xf numFmtId="169" fontId="36" fillId="0" borderId="12" xfId="207" applyNumberFormat="1" applyFont="1" applyFill="1" applyBorder="1" applyAlignment="1" applyProtection="1">
      <alignment horizontal="center" vertical="top" wrapText="1"/>
      <protection/>
    </xf>
    <xf numFmtId="164" fontId="36" fillId="0" borderId="12" xfId="207" applyFont="1" applyFill="1" applyBorder="1" applyAlignment="1" applyProtection="1">
      <alignment horizontal="left" vertical="top" wrapText="1"/>
      <protection/>
    </xf>
    <xf numFmtId="164" fontId="36" fillId="0" borderId="18" xfId="150" applyFont="1" applyFill="1" applyBorder="1" applyAlignment="1">
      <alignment horizontal="left" vertical="center"/>
      <protection/>
    </xf>
    <xf numFmtId="164" fontId="36" fillId="0" borderId="12" xfId="150" applyFont="1" applyFill="1" applyBorder="1" applyAlignment="1">
      <alignment horizontal="left" vertical="center" wrapText="1"/>
      <protection/>
    </xf>
    <xf numFmtId="164" fontId="36" fillId="0" borderId="20" xfId="150" applyFont="1" applyBorder="1" applyAlignment="1">
      <alignment horizontal="left" vertical="center"/>
      <protection/>
    </xf>
    <xf numFmtId="164" fontId="36" fillId="0" borderId="18" xfId="150" applyFont="1" applyBorder="1" applyAlignment="1">
      <alignment horizontal="left" vertical="center"/>
      <protection/>
    </xf>
    <xf numFmtId="164" fontId="36" fillId="2" borderId="18" xfId="179" applyFont="1" applyFill="1" applyBorder="1" applyAlignment="1">
      <alignment horizontal="center" vertical="top" wrapText="1"/>
      <protection/>
    </xf>
    <xf numFmtId="169" fontId="36" fillId="2" borderId="12" xfId="179" applyNumberFormat="1" applyFont="1" applyFill="1" applyBorder="1" applyAlignment="1">
      <alignment horizontal="center" vertical="top" wrapText="1"/>
      <protection/>
    </xf>
    <xf numFmtId="164" fontId="33" fillId="2" borderId="12" xfId="178" applyFont="1" applyFill="1" applyBorder="1" applyAlignment="1">
      <alignment horizontal="left" vertical="top" wrapText="1"/>
      <protection/>
    </xf>
    <xf numFmtId="164" fontId="36" fillId="2" borderId="12" xfId="0" applyFont="1" applyFill="1" applyBorder="1" applyAlignment="1">
      <alignment horizontal="center" vertical="center"/>
    </xf>
    <xf numFmtId="170" fontId="36" fillId="2" borderId="19" xfId="0" applyNumberFormat="1" applyFont="1" applyFill="1" applyBorder="1" applyAlignment="1">
      <alignment horizontal="center" vertical="center"/>
    </xf>
    <xf numFmtId="164" fontId="36" fillId="18" borderId="18" xfId="179" applyFont="1" applyFill="1" applyBorder="1" applyAlignment="1">
      <alignment horizontal="center" vertical="top" wrapText="1"/>
      <protection/>
    </xf>
    <xf numFmtId="169" fontId="36" fillId="18" borderId="12" xfId="179" applyNumberFormat="1" applyFont="1" applyFill="1" applyBorder="1" applyAlignment="1">
      <alignment horizontal="center" vertical="top" wrapText="1"/>
      <protection/>
    </xf>
    <xf numFmtId="164" fontId="33" fillId="18" borderId="12" xfId="178" applyFont="1" applyFill="1" applyBorder="1" applyAlignment="1">
      <alignment horizontal="left" vertical="top" wrapText="1"/>
      <protection/>
    </xf>
    <xf numFmtId="164" fontId="36" fillId="18" borderId="12" xfId="0" applyFont="1" applyFill="1" applyBorder="1" applyAlignment="1">
      <alignment horizontal="center" vertical="center"/>
    </xf>
    <xf numFmtId="170" fontId="36" fillId="18" borderId="19" xfId="0" applyNumberFormat="1" applyFont="1" applyFill="1" applyBorder="1" applyAlignment="1">
      <alignment horizontal="center" vertical="center"/>
    </xf>
    <xf numFmtId="164" fontId="36" fillId="18" borderId="12" xfId="178" applyFont="1" applyFill="1" applyBorder="1" applyAlignment="1">
      <alignment horizontal="left" vertical="top" wrapText="1"/>
      <protection/>
    </xf>
    <xf numFmtId="164" fontId="33" fillId="2" borderId="12" xfId="0" applyFont="1" applyFill="1" applyBorder="1" applyAlignment="1">
      <alignment horizontal="center" vertical="center"/>
    </xf>
    <xf numFmtId="170" fontId="33" fillId="2" borderId="19" xfId="0" applyNumberFormat="1" applyFont="1" applyFill="1" applyBorder="1" applyAlignment="1">
      <alignment horizontal="center" vertical="center"/>
    </xf>
    <xf numFmtId="164" fontId="33" fillId="23" borderId="18" xfId="0" applyFont="1" applyFill="1" applyBorder="1" applyAlignment="1">
      <alignment horizontal="center" vertical="top" wrapText="1"/>
    </xf>
    <xf numFmtId="169" fontId="33" fillId="23" borderId="12" xfId="0" applyNumberFormat="1" applyFont="1" applyFill="1" applyBorder="1" applyAlignment="1">
      <alignment horizontal="center" vertical="top" wrapText="1"/>
    </xf>
    <xf numFmtId="164" fontId="33" fillId="7" borderId="12" xfId="0" applyFont="1" applyFill="1" applyBorder="1" applyAlignment="1">
      <alignment vertical="center" wrapText="1"/>
    </xf>
    <xf numFmtId="170" fontId="33" fillId="7" borderId="19" xfId="0" applyNumberFormat="1" applyFont="1" applyFill="1" applyBorder="1" applyAlignment="1">
      <alignment horizontal="center" vertical="center"/>
    </xf>
    <xf numFmtId="164" fontId="36" fillId="23" borderId="41" xfId="0" applyFont="1" applyFill="1" applyBorder="1" applyAlignment="1">
      <alignment horizontal="left" vertical="center" wrapText="1"/>
    </xf>
    <xf numFmtId="164" fontId="36" fillId="0" borderId="25" xfId="150" applyFont="1" applyFill="1" applyBorder="1" applyAlignment="1">
      <alignment horizontal="center" vertical="center"/>
      <protection/>
    </xf>
    <xf numFmtId="169" fontId="36" fillId="0" borderId="26" xfId="179" applyNumberFormat="1" applyFont="1" applyFill="1" applyBorder="1" applyAlignment="1">
      <alignment horizontal="center" vertical="top" wrapText="1"/>
      <protection/>
    </xf>
    <xf numFmtId="164" fontId="36" fillId="0" borderId="26" xfId="150" applyFont="1" applyFill="1" applyBorder="1" applyAlignment="1">
      <alignment horizontal="left" vertical="center" wrapText="1"/>
      <protection/>
    </xf>
    <xf numFmtId="164" fontId="36" fillId="0" borderId="26" xfId="0" applyFont="1" applyFill="1" applyBorder="1" applyAlignment="1">
      <alignment horizontal="center" vertical="center"/>
    </xf>
    <xf numFmtId="164" fontId="0" fillId="0" borderId="42" xfId="0" applyFont="1" applyFill="1" applyBorder="1" applyAlignment="1">
      <alignment wrapText="1"/>
    </xf>
    <xf numFmtId="164" fontId="0" fillId="0" borderId="43" xfId="0" applyBorder="1" applyAlignment="1">
      <alignment wrapText="1"/>
    </xf>
    <xf numFmtId="164" fontId="0" fillId="0" borderId="0" xfId="0" applyFill="1" applyAlignment="1">
      <alignment wrapText="1"/>
    </xf>
    <xf numFmtId="164" fontId="0" fillId="0" borderId="0" xfId="0" applyAlignment="1">
      <alignment/>
    </xf>
    <xf numFmtId="164" fontId="36" fillId="0" borderId="44" xfId="150" applyFont="1" applyBorder="1" applyAlignment="1">
      <alignment horizontal="center" vertical="center"/>
      <protection/>
    </xf>
    <xf numFmtId="164" fontId="36" fillId="0" borderId="26" xfId="150" applyFont="1" applyBorder="1" applyAlignment="1">
      <alignment horizontal="left" vertical="center" wrapText="1"/>
      <protection/>
    </xf>
    <xf numFmtId="164" fontId="36" fillId="23" borderId="26" xfId="0" applyFont="1" applyFill="1" applyBorder="1" applyAlignment="1">
      <alignment horizontal="center" vertical="center"/>
    </xf>
    <xf numFmtId="170" fontId="36" fillId="2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/>
    </xf>
    <xf numFmtId="164" fontId="36" fillId="6" borderId="18" xfId="0" applyFont="1" applyFill="1" applyBorder="1" applyAlignment="1">
      <alignment horizontal="center" vertical="top" wrapText="1"/>
    </xf>
    <xf numFmtId="164" fontId="36" fillId="6" borderId="12" xfId="0" applyFont="1" applyFill="1" applyBorder="1" applyAlignment="1">
      <alignment horizontal="center" vertical="top" wrapText="1"/>
    </xf>
    <xf numFmtId="164" fontId="36" fillId="6" borderId="12" xfId="0" applyFont="1" applyFill="1" applyBorder="1" applyAlignment="1">
      <alignment/>
    </xf>
    <xf numFmtId="170" fontId="36" fillId="6" borderId="19" xfId="0" applyNumberFormat="1" applyFont="1" applyFill="1" applyBorder="1" applyAlignment="1">
      <alignment/>
    </xf>
    <xf numFmtId="164" fontId="36" fillId="0" borderId="12" xfId="0" applyFont="1" applyFill="1" applyBorder="1" applyAlignment="1">
      <alignment horizontal="center" vertical="top" wrapText="1"/>
    </xf>
    <xf numFmtId="164" fontId="36" fillId="23" borderId="12" xfId="0" applyFont="1" applyFill="1" applyBorder="1" applyAlignment="1">
      <alignment horizontal="center" vertical="top" wrapText="1"/>
    </xf>
    <xf numFmtId="164" fontId="36" fillId="7" borderId="12" xfId="0" applyFont="1" applyFill="1" applyBorder="1" applyAlignment="1">
      <alignment/>
    </xf>
    <xf numFmtId="170" fontId="36" fillId="7" borderId="19" xfId="0" applyNumberFormat="1" applyFont="1" applyFill="1" applyBorder="1" applyAlignment="1">
      <alignment/>
    </xf>
    <xf numFmtId="164" fontId="36" fillId="0" borderId="23" xfId="0" applyFont="1" applyFill="1" applyBorder="1" applyAlignment="1">
      <alignment horizontal="center" vertical="top" wrapText="1"/>
    </xf>
    <xf numFmtId="164" fontId="36" fillId="7" borderId="23" xfId="0" applyFont="1" applyFill="1" applyBorder="1" applyAlignment="1">
      <alignment/>
    </xf>
    <xf numFmtId="170" fontId="36" fillId="7" borderId="24" xfId="0" applyNumberFormat="1" applyFont="1" applyFill="1" applyBorder="1" applyAlignment="1">
      <alignment/>
    </xf>
    <xf numFmtId="164" fontId="36" fillId="0" borderId="0" xfId="0" applyFont="1" applyFill="1" applyBorder="1" applyAlignment="1">
      <alignment horizontal="left" vertical="top" wrapText="1"/>
    </xf>
    <xf numFmtId="164" fontId="36" fillId="0" borderId="0" xfId="0" applyFont="1" applyFill="1" applyBorder="1" applyAlignment="1">
      <alignment horizontal="left" vertical="center"/>
    </xf>
    <xf numFmtId="164" fontId="57" fillId="23" borderId="28" xfId="0" applyFont="1" applyFill="1" applyBorder="1" applyAlignment="1">
      <alignment horizontal="center" vertical="center"/>
    </xf>
    <xf numFmtId="164" fontId="36" fillId="6" borderId="12" xfId="0" applyFont="1" applyFill="1" applyBorder="1" applyAlignment="1">
      <alignment vertical="top" wrapText="1"/>
    </xf>
    <xf numFmtId="169" fontId="36" fillId="6" borderId="12" xfId="0" applyNumberFormat="1" applyFont="1" applyFill="1" applyBorder="1" applyAlignment="1">
      <alignment vertical="top" wrapText="1"/>
    </xf>
    <xf numFmtId="170" fontId="36" fillId="6" borderId="12" xfId="0" applyNumberFormat="1" applyFont="1" applyFill="1" applyBorder="1" applyAlignment="1">
      <alignment/>
    </xf>
    <xf numFmtId="170" fontId="36" fillId="0" borderId="12" xfId="0" applyNumberFormat="1" applyFont="1" applyFill="1" applyBorder="1" applyAlignment="1">
      <alignment/>
    </xf>
    <xf numFmtId="170" fontId="36" fillId="23" borderId="12" xfId="0" applyNumberFormat="1" applyFont="1" applyFill="1" applyBorder="1" applyAlignment="1">
      <alignment/>
    </xf>
    <xf numFmtId="169" fontId="36" fillId="0" borderId="12" xfId="0" applyNumberFormat="1" applyFont="1" applyFill="1" applyBorder="1" applyAlignment="1">
      <alignment vertical="top" wrapText="1"/>
    </xf>
    <xf numFmtId="170" fontId="36" fillId="7" borderId="12" xfId="0" applyNumberFormat="1" applyFont="1" applyFill="1" applyBorder="1" applyAlignment="1">
      <alignment/>
    </xf>
    <xf numFmtId="164" fontId="33" fillId="6" borderId="12" xfId="0" applyFont="1" applyFill="1" applyBorder="1" applyAlignment="1">
      <alignment horizontal="center" vertical="top" wrapText="1"/>
    </xf>
    <xf numFmtId="169" fontId="33" fillId="6" borderId="12" xfId="0" applyNumberFormat="1" applyFont="1" applyFill="1" applyBorder="1" applyAlignment="1">
      <alignment horizontal="center" vertical="top" wrapText="1"/>
    </xf>
    <xf numFmtId="164" fontId="0" fillId="6" borderId="12" xfId="0" applyFill="1" applyBorder="1" applyAlignment="1">
      <alignment horizontal="center"/>
    </xf>
    <xf numFmtId="164" fontId="33" fillId="7" borderId="12" xfId="0" applyFont="1" applyFill="1" applyBorder="1" applyAlignment="1">
      <alignment horizontal="center" vertical="top" wrapText="1"/>
    </xf>
    <xf numFmtId="169" fontId="33" fillId="7" borderId="12" xfId="0" applyNumberFormat="1" applyFont="1" applyFill="1" applyBorder="1" applyAlignment="1">
      <alignment horizontal="center" vertical="top" wrapText="1"/>
    </xf>
    <xf numFmtId="164" fontId="0" fillId="31" borderId="12" xfId="0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1" fillId="0" borderId="12" xfId="0" applyFont="1" applyFill="1" applyBorder="1" applyAlignment="1">
      <alignment/>
    </xf>
    <xf numFmtId="169" fontId="36" fillId="6" borderId="12" xfId="0" applyNumberFormat="1" applyFont="1" applyFill="1" applyBorder="1" applyAlignment="1">
      <alignment horizontal="center" vertical="top" wrapText="1"/>
    </xf>
    <xf numFmtId="164" fontId="36" fillId="23" borderId="12" xfId="179" applyFont="1" applyFill="1" applyBorder="1" applyAlignment="1">
      <alignment horizontal="center" vertical="center" wrapText="1"/>
      <protection/>
    </xf>
    <xf numFmtId="164" fontId="39" fillId="6" borderId="12" xfId="0" applyFont="1" applyFill="1" applyBorder="1" applyAlignment="1">
      <alignment/>
    </xf>
    <xf numFmtId="164" fontId="33" fillId="6" borderId="12" xfId="0" applyFont="1" applyFill="1" applyBorder="1" applyAlignment="1">
      <alignment horizontal="center" wrapText="1"/>
    </xf>
    <xf numFmtId="169" fontId="33" fillId="6" borderId="12" xfId="0" applyNumberFormat="1" applyFont="1" applyFill="1" applyBorder="1" applyAlignment="1">
      <alignment horizontal="center" wrapText="1"/>
    </xf>
    <xf numFmtId="169" fontId="0" fillId="0" borderId="12" xfId="0" applyNumberFormat="1" applyFill="1" applyBorder="1" applyAlignment="1">
      <alignment/>
    </xf>
    <xf numFmtId="169" fontId="0" fillId="0" borderId="0" xfId="0" applyNumberFormat="1" applyFill="1" applyAlignment="1">
      <alignment horizontal="center"/>
    </xf>
    <xf numFmtId="169" fontId="36" fillId="0" borderId="0" xfId="0" applyNumberFormat="1" applyFont="1" applyFill="1" applyAlignment="1">
      <alignment horizontal="center"/>
    </xf>
    <xf numFmtId="164" fontId="0" fillId="6" borderId="12" xfId="0" applyFill="1" applyBorder="1" applyAlignment="1">
      <alignment horizontal="right" vertical="center" wrapText="1"/>
    </xf>
    <xf numFmtId="164" fontId="0" fillId="31" borderId="12" xfId="0" applyFill="1" applyBorder="1" applyAlignment="1">
      <alignment horizontal="right" vertical="center" wrapText="1"/>
    </xf>
    <xf numFmtId="164" fontId="0" fillId="0" borderId="12" xfId="0" applyFill="1" applyBorder="1" applyAlignment="1">
      <alignment horizontal="right" vertical="center" wrapText="1"/>
    </xf>
    <xf numFmtId="164" fontId="4" fillId="0" borderId="12" xfId="0" applyFont="1" applyFill="1" applyBorder="1" applyAlignment="1">
      <alignment horizontal="right" vertical="center" wrapText="1"/>
    </xf>
    <xf numFmtId="164" fontId="33" fillId="11" borderId="12" xfId="0" applyFont="1" applyFill="1" applyBorder="1" applyAlignment="1">
      <alignment horizontal="center" vertical="center" wrapText="1"/>
    </xf>
    <xf numFmtId="169" fontId="33" fillId="11" borderId="12" xfId="0" applyNumberFormat="1" applyFont="1" applyFill="1" applyBorder="1" applyAlignment="1">
      <alignment horizontal="center" vertical="top" wrapText="1"/>
    </xf>
    <xf numFmtId="164" fontId="33" fillId="11" borderId="12" xfId="0" applyFont="1" applyFill="1" applyBorder="1" applyAlignment="1">
      <alignment vertical="top" wrapText="1"/>
    </xf>
    <xf numFmtId="164" fontId="0" fillId="11" borderId="12" xfId="0" applyFill="1" applyBorder="1" applyAlignment="1">
      <alignment/>
    </xf>
    <xf numFmtId="164" fontId="4" fillId="0" borderId="12" xfId="0" applyFont="1" applyFill="1" applyBorder="1" applyAlignment="1">
      <alignment/>
    </xf>
    <xf numFmtId="164" fontId="4" fillId="23" borderId="12" xfId="0" applyFont="1" applyFill="1" applyBorder="1" applyAlignment="1">
      <alignment/>
    </xf>
    <xf numFmtId="164" fontId="36" fillId="18" borderId="12" xfId="0" applyFont="1" applyFill="1" applyBorder="1" applyAlignment="1">
      <alignment horizontal="center" vertical="top" wrapText="1"/>
    </xf>
    <xf numFmtId="169" fontId="36" fillId="18" borderId="12" xfId="0" applyNumberFormat="1" applyFont="1" applyFill="1" applyBorder="1" applyAlignment="1">
      <alignment horizontal="center" vertical="top" wrapText="1"/>
    </xf>
    <xf numFmtId="164" fontId="0" fillId="7" borderId="33" xfId="0" applyFill="1" applyBorder="1" applyAlignment="1">
      <alignment/>
    </xf>
    <xf numFmtId="164" fontId="36" fillId="0" borderId="21" xfId="0" applyFont="1" applyFill="1" applyBorder="1" applyAlignment="1">
      <alignment horizontal="left" vertical="top" wrapText="1"/>
    </xf>
    <xf numFmtId="164" fontId="36" fillId="11" borderId="12" xfId="0" applyFont="1" applyFill="1" applyBorder="1" applyAlignment="1">
      <alignment horizontal="center" vertical="top" wrapText="1"/>
    </xf>
    <xf numFmtId="169" fontId="36" fillId="11" borderId="12" xfId="0" applyNumberFormat="1" applyFont="1" applyFill="1" applyBorder="1" applyAlignment="1">
      <alignment horizontal="center" vertical="top" wrapText="1"/>
    </xf>
    <xf numFmtId="164" fontId="36" fillId="11" borderId="12" xfId="0" applyFont="1" applyFill="1" applyBorder="1" applyAlignment="1">
      <alignment vertical="top" wrapText="1"/>
    </xf>
    <xf numFmtId="164" fontId="0" fillId="23" borderId="12" xfId="0" applyFill="1" applyBorder="1" applyAlignment="1">
      <alignment/>
    </xf>
    <xf numFmtId="164" fontId="33" fillId="6" borderId="12" xfId="0" applyFont="1" applyFill="1" applyBorder="1" applyAlignment="1">
      <alignment horizontal="left" wrapText="1"/>
    </xf>
    <xf numFmtId="164" fontId="39" fillId="6" borderId="12" xfId="0" applyFont="1" applyFill="1" applyBorder="1" applyAlignment="1">
      <alignment vertical="center" wrapText="1"/>
    </xf>
    <xf numFmtId="164" fontId="39" fillId="6" borderId="12" xfId="0" applyFont="1" applyFill="1" applyBorder="1" applyAlignment="1">
      <alignment vertical="center"/>
    </xf>
    <xf numFmtId="164" fontId="33" fillId="11" borderId="12" xfId="0" applyFont="1" applyFill="1" applyBorder="1" applyAlignment="1">
      <alignment horizontal="center" vertical="top" wrapText="1"/>
    </xf>
    <xf numFmtId="164" fontId="33" fillId="11" borderId="12" xfId="0" applyFont="1" applyFill="1" applyBorder="1" applyAlignment="1">
      <alignment horizontal="left" vertical="top" wrapText="1"/>
    </xf>
    <xf numFmtId="164" fontId="39" fillId="11" borderId="12" xfId="0" applyFont="1" applyFill="1" applyBorder="1" applyAlignment="1">
      <alignment vertical="center" wrapText="1"/>
    </xf>
    <xf numFmtId="164" fontId="39" fillId="11" borderId="12" xfId="0" applyFont="1" applyFill="1" applyBorder="1" applyAlignment="1">
      <alignment vertical="center"/>
    </xf>
    <xf numFmtId="164" fontId="36" fillId="0" borderId="12" xfId="0" applyFont="1" applyFill="1" applyBorder="1" applyAlignment="1">
      <alignment horizontal="left" vertical="top" wrapText="1"/>
    </xf>
    <xf numFmtId="164" fontId="52" fillId="11" borderId="12" xfId="0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12" xfId="0" applyBorder="1" applyAlignment="1">
      <alignment/>
    </xf>
    <xf numFmtId="172" fontId="0" fillId="0" borderId="12" xfId="0" applyNumberFormat="1" applyFon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2" fontId="0" fillId="0" borderId="0" xfId="0" applyNumberFormat="1" applyAlignment="1">
      <alignment/>
    </xf>
    <xf numFmtId="169" fontId="33" fillId="0" borderId="0" xfId="182" applyNumberFormat="1" applyFont="1" applyFill="1" applyBorder="1" applyAlignment="1">
      <alignment horizontal="left"/>
      <protection/>
    </xf>
    <xf numFmtId="172" fontId="0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70" fontId="36" fillId="0" borderId="0" xfId="0" applyNumberFormat="1" applyFont="1" applyFill="1" applyBorder="1" applyAlignment="1">
      <alignment horizontal="center"/>
    </xf>
    <xf numFmtId="164" fontId="33" fillId="0" borderId="25" xfId="0" applyFont="1" applyFill="1" applyBorder="1" applyAlignment="1">
      <alignment horizontal="center" vertical="center" wrapText="1"/>
    </xf>
    <xf numFmtId="164" fontId="33" fillId="0" borderId="26" xfId="0" applyFont="1" applyFill="1" applyBorder="1" applyAlignment="1">
      <alignment horizontal="center" vertical="center" wrapText="1"/>
    </xf>
    <xf numFmtId="173" fontId="60" fillId="23" borderId="26" xfId="0" applyNumberFormat="1" applyFont="1" applyFill="1" applyBorder="1" applyAlignment="1">
      <alignment horizontal="center" vertical="center" wrapText="1"/>
    </xf>
    <xf numFmtId="170" fontId="69" fillId="23" borderId="28" xfId="0" applyNumberFormat="1" applyFont="1" applyFill="1" applyBorder="1" applyAlignment="1">
      <alignment horizontal="center" vertical="center" wrapText="1"/>
    </xf>
    <xf numFmtId="169" fontId="33" fillId="18" borderId="18" xfId="182" applyNumberFormat="1" applyFont="1" applyFill="1" applyBorder="1" applyAlignment="1">
      <alignment horizontal="center"/>
      <protection/>
    </xf>
    <xf numFmtId="164" fontId="33" fillId="18" borderId="12" xfId="182" applyFont="1" applyFill="1" applyBorder="1" applyAlignment="1">
      <alignment horizontal="center" vertical="center"/>
      <protection/>
    </xf>
    <xf numFmtId="173" fontId="33" fillId="18" borderId="12" xfId="182" applyNumberFormat="1" applyFont="1" applyFill="1" applyBorder="1" applyAlignment="1">
      <alignment horizontal="center"/>
      <protection/>
    </xf>
    <xf numFmtId="170" fontId="33" fillId="18" borderId="19" xfId="182" applyNumberFormat="1" applyFont="1" applyFill="1" applyBorder="1" applyAlignment="1">
      <alignment horizontal="center"/>
      <protection/>
    </xf>
    <xf numFmtId="169" fontId="36" fillId="6" borderId="18" xfId="182" applyNumberFormat="1" applyFont="1" applyFill="1" applyBorder="1" applyAlignment="1">
      <alignment horizontal="left" wrapText="1"/>
      <protection/>
    </xf>
    <xf numFmtId="164" fontId="33" fillId="6" borderId="12" xfId="182" applyFont="1" applyFill="1" applyBorder="1" applyAlignment="1">
      <alignment horizontal="left" vertical="center" wrapText="1"/>
      <protection/>
    </xf>
    <xf numFmtId="172" fontId="33" fillId="6" borderId="12" xfId="182" applyNumberFormat="1" applyFont="1" applyFill="1" applyBorder="1" applyAlignment="1">
      <alignment horizontal="center"/>
      <protection/>
    </xf>
    <xf numFmtId="170" fontId="33" fillId="6" borderId="19" xfId="182" applyNumberFormat="1" applyFont="1" applyFill="1" applyBorder="1" applyAlignment="1">
      <alignment horizontal="center"/>
      <protection/>
    </xf>
    <xf numFmtId="169" fontId="36" fillId="23" borderId="18" xfId="182" applyNumberFormat="1" applyFont="1" applyFill="1" applyBorder="1" applyAlignment="1">
      <alignment horizontal="left" wrapText="1"/>
      <protection/>
    </xf>
    <xf numFmtId="164" fontId="36" fillId="23" borderId="12" xfId="182" applyFont="1" applyFill="1" applyBorder="1" applyAlignment="1">
      <alignment horizontal="left" vertical="center" wrapText="1"/>
      <protection/>
    </xf>
    <xf numFmtId="172" fontId="36" fillId="23" borderId="12" xfId="182" applyNumberFormat="1" applyFont="1" applyFill="1" applyBorder="1" applyAlignment="1">
      <alignment horizontal="center"/>
      <protection/>
    </xf>
    <xf numFmtId="170" fontId="36" fillId="23" borderId="19" xfId="182" applyNumberFormat="1" applyFont="1" applyFill="1" applyBorder="1" applyAlignment="1">
      <alignment horizontal="center"/>
      <protection/>
    </xf>
    <xf numFmtId="169" fontId="36" fillId="23" borderId="18" xfId="0" applyNumberFormat="1" applyFont="1" applyFill="1" applyBorder="1" applyAlignment="1">
      <alignment wrapText="1"/>
    </xf>
    <xf numFmtId="172" fontId="36" fillId="23" borderId="12" xfId="0" applyNumberFormat="1" applyFont="1" applyFill="1" applyBorder="1" applyAlignment="1">
      <alignment horizontal="center" wrapText="1"/>
    </xf>
    <xf numFmtId="164" fontId="36" fillId="23" borderId="18" xfId="0" applyFont="1" applyFill="1" applyBorder="1" applyAlignment="1">
      <alignment horizontal="left" wrapText="1"/>
    </xf>
    <xf numFmtId="172" fontId="33" fillId="6" borderId="12" xfId="0" applyNumberFormat="1" applyFont="1" applyFill="1" applyBorder="1" applyAlignment="1">
      <alignment horizontal="center" wrapText="1"/>
    </xf>
    <xf numFmtId="170" fontId="33" fillId="6" borderId="19" xfId="0" applyNumberFormat="1" applyFont="1" applyFill="1" applyBorder="1" applyAlignment="1">
      <alignment horizontal="center" wrapText="1"/>
    </xf>
    <xf numFmtId="172" fontId="33" fillId="6" borderId="12" xfId="182" applyNumberFormat="1" applyFont="1" applyFill="1" applyBorder="1" applyAlignment="1">
      <alignment horizontal="center" wrapText="1"/>
      <protection/>
    </xf>
    <xf numFmtId="170" fontId="33" fillId="6" borderId="19" xfId="182" applyNumberFormat="1" applyFont="1" applyFill="1" applyBorder="1" applyAlignment="1">
      <alignment horizontal="center" wrapText="1"/>
      <protection/>
    </xf>
    <xf numFmtId="164" fontId="36" fillId="0" borderId="12" xfId="182" applyFont="1" applyFill="1" applyBorder="1" applyAlignment="1">
      <alignment horizontal="left" vertical="center" wrapText="1"/>
      <protection/>
    </xf>
    <xf numFmtId="169" fontId="33" fillId="6" borderId="12" xfId="182" applyNumberFormat="1" applyFont="1" applyFill="1" applyBorder="1" applyAlignment="1">
      <alignment horizontal="left" vertical="center" wrapText="1"/>
      <protection/>
    </xf>
    <xf numFmtId="172" fontId="36" fillId="23" borderId="12" xfId="182" applyNumberFormat="1" applyFont="1" applyFill="1" applyBorder="1" applyAlignment="1">
      <alignment horizontal="center" wrapText="1"/>
      <protection/>
    </xf>
    <xf numFmtId="170" fontId="36" fillId="23" borderId="19" xfId="182" applyNumberFormat="1" applyFont="1" applyFill="1" applyBorder="1" applyAlignment="1">
      <alignment horizontal="center" wrapText="1"/>
      <protection/>
    </xf>
    <xf numFmtId="169" fontId="36" fillId="6" borderId="18" xfId="182" applyNumberFormat="1" applyFont="1" applyFill="1" applyBorder="1" applyAlignment="1">
      <alignment horizontal="center" wrapText="1"/>
      <protection/>
    </xf>
    <xf numFmtId="164" fontId="33" fillId="6" borderId="12" xfId="182" applyFont="1" applyFill="1" applyBorder="1" applyAlignment="1">
      <alignment horizontal="center" vertical="center" wrapText="1"/>
      <protection/>
    </xf>
    <xf numFmtId="173" fontId="33" fillId="6" borderId="12" xfId="182" applyNumberFormat="1" applyFont="1" applyFill="1" applyBorder="1" applyAlignment="1">
      <alignment horizontal="center" wrapText="1"/>
      <protection/>
    </xf>
    <xf numFmtId="173" fontId="36" fillId="23" borderId="12" xfId="182" applyNumberFormat="1" applyFont="1" applyFill="1" applyBorder="1" applyAlignment="1">
      <alignment horizontal="center"/>
      <protection/>
    </xf>
    <xf numFmtId="169" fontId="36" fillId="0" borderId="18" xfId="0" applyNumberFormat="1" applyFont="1" applyFill="1" applyBorder="1" applyAlignment="1">
      <alignment wrapText="1"/>
    </xf>
    <xf numFmtId="173" fontId="36" fillId="23" borderId="12" xfId="0" applyNumberFormat="1" applyFont="1" applyFill="1" applyBorder="1" applyAlignment="1">
      <alignment horizontal="center" wrapText="1"/>
    </xf>
    <xf numFmtId="169" fontId="70" fillId="6" borderId="18" xfId="182" applyNumberFormat="1" applyFont="1" applyFill="1" applyBorder="1" applyAlignment="1">
      <alignment horizontal="left" wrapText="1"/>
      <protection/>
    </xf>
    <xf numFmtId="164" fontId="70" fillId="6" borderId="12" xfId="0" applyFont="1" applyFill="1" applyBorder="1" applyAlignment="1">
      <alignment horizontal="left" vertical="center" wrapText="1"/>
    </xf>
    <xf numFmtId="173" fontId="36" fillId="6" borderId="12" xfId="182" applyNumberFormat="1" applyFont="1" applyFill="1" applyBorder="1" applyAlignment="1">
      <alignment horizontal="center"/>
      <protection/>
    </xf>
    <xf numFmtId="170" fontId="36" fillId="6" borderId="19" xfId="182" applyNumberFormat="1" applyFont="1" applyFill="1" applyBorder="1" applyAlignment="1">
      <alignment horizontal="center"/>
      <protection/>
    </xf>
    <xf numFmtId="169" fontId="70" fillId="23" borderId="18" xfId="182" applyNumberFormat="1" applyFont="1" applyFill="1" applyBorder="1" applyAlignment="1">
      <alignment horizontal="left" wrapText="1"/>
      <protection/>
    </xf>
    <xf numFmtId="164" fontId="70" fillId="23" borderId="12" xfId="0" applyFont="1" applyFill="1" applyBorder="1" applyAlignment="1">
      <alignment horizontal="left" vertical="center" wrapText="1"/>
    </xf>
    <xf numFmtId="164" fontId="36" fillId="6" borderId="12" xfId="182" applyFont="1" applyFill="1" applyBorder="1" applyAlignment="1">
      <alignment horizontal="left" vertical="center" wrapText="1"/>
      <protection/>
    </xf>
    <xf numFmtId="173" fontId="71" fillId="6" borderId="12" xfId="188" applyNumberFormat="1" applyFont="1" applyFill="1" applyBorder="1" applyAlignment="1">
      <alignment horizontal="center" wrapText="1"/>
      <protection/>
    </xf>
    <xf numFmtId="170" fontId="71" fillId="6" borderId="19" xfId="188" applyNumberFormat="1" applyFont="1" applyFill="1" applyBorder="1" applyAlignment="1">
      <alignment horizontal="center" wrapText="1"/>
      <protection/>
    </xf>
    <xf numFmtId="164" fontId="72" fillId="0" borderId="12" xfId="0" applyFont="1" applyBorder="1" applyAlignment="1" applyProtection="1">
      <alignment horizontal="left" vertical="top" wrapText="1" readingOrder="1"/>
      <protection locked="0"/>
    </xf>
    <xf numFmtId="164" fontId="36" fillId="6" borderId="18" xfId="182" applyFont="1" applyFill="1" applyBorder="1" applyAlignment="1">
      <alignment/>
      <protection/>
    </xf>
    <xf numFmtId="164" fontId="36" fillId="6" borderId="12" xfId="182" applyFont="1" applyFill="1" applyBorder="1" applyAlignment="1">
      <alignment horizontal="left" vertical="center"/>
      <protection/>
    </xf>
    <xf numFmtId="173" fontId="33" fillId="6" borderId="12" xfId="182" applyNumberFormat="1" applyFont="1" applyFill="1" applyBorder="1" applyAlignment="1">
      <alignment horizontal="center"/>
      <protection/>
    </xf>
    <xf numFmtId="173" fontId="0" fillId="0" borderId="33" xfId="0" applyNumberFormat="1" applyBorder="1" applyAlignment="1">
      <alignment horizontal="center"/>
    </xf>
    <xf numFmtId="164" fontId="39" fillId="0" borderId="0" xfId="0" applyFont="1" applyBorder="1" applyAlignment="1">
      <alignment/>
    </xf>
    <xf numFmtId="169" fontId="57" fillId="6" borderId="18" xfId="182" applyNumberFormat="1" applyFont="1" applyFill="1" applyBorder="1" applyAlignment="1">
      <alignment horizontal="left" wrapText="1"/>
      <protection/>
    </xf>
    <xf numFmtId="169" fontId="36" fillId="23" borderId="18" xfId="0" applyNumberFormat="1" applyFont="1" applyFill="1" applyBorder="1" applyAlignment="1">
      <alignment horizontal="left" wrapText="1"/>
    </xf>
    <xf numFmtId="169" fontId="36" fillId="18" borderId="22" xfId="0" applyNumberFormat="1" applyFont="1" applyFill="1" applyBorder="1" applyAlignment="1">
      <alignment wrapText="1"/>
    </xf>
    <xf numFmtId="164" fontId="33" fillId="18" borderId="23" xfId="182" applyFont="1" applyFill="1" applyBorder="1" applyAlignment="1">
      <alignment horizontal="left" vertical="center" wrapText="1"/>
      <protection/>
    </xf>
    <xf numFmtId="173" fontId="33" fillId="18" borderId="23" xfId="182" applyNumberFormat="1" applyFont="1" applyFill="1" applyBorder="1" applyAlignment="1">
      <alignment horizontal="center"/>
      <protection/>
    </xf>
    <xf numFmtId="170" fontId="33" fillId="18" borderId="24" xfId="182" applyNumberFormat="1" applyFont="1" applyFill="1" applyBorder="1" applyAlignment="1">
      <alignment horizontal="center"/>
      <protection/>
    </xf>
    <xf numFmtId="173" fontId="36" fillId="0" borderId="0" xfId="184" applyNumberFormat="1" applyFont="1" applyBorder="1" applyAlignment="1" applyProtection="1">
      <alignment/>
      <protection locked="0"/>
    </xf>
    <xf numFmtId="172" fontId="36" fillId="0" borderId="0" xfId="184" applyNumberFormat="1" applyFont="1" applyBorder="1" applyAlignment="1" applyProtection="1">
      <alignment horizontal="right"/>
      <protection locked="0"/>
    </xf>
    <xf numFmtId="173" fontId="36" fillId="0" borderId="0" xfId="183" applyNumberFormat="1" applyFont="1" applyProtection="1">
      <alignment/>
      <protection/>
    </xf>
    <xf numFmtId="173" fontId="18" fillId="0" borderId="0" xfId="0" applyNumberFormat="1" applyFont="1" applyAlignment="1">
      <alignment/>
    </xf>
    <xf numFmtId="172" fontId="42" fillId="0" borderId="0" xfId="183" applyNumberFormat="1" applyFont="1" applyAlignment="1" applyProtection="1">
      <alignment horizontal="right"/>
      <protection/>
    </xf>
    <xf numFmtId="172" fontId="0" fillId="0" borderId="0" xfId="0" applyNumberFormat="1" applyAlignment="1">
      <alignment horizontal="right"/>
    </xf>
    <xf numFmtId="173" fontId="18" fillId="0" borderId="0" xfId="0" applyNumberFormat="1" applyFont="1" applyFill="1" applyAlignment="1">
      <alignment/>
    </xf>
    <xf numFmtId="172" fontId="0" fillId="0" borderId="0" xfId="0" applyNumberFormat="1" applyFill="1" applyAlignment="1">
      <alignment horizontal="right"/>
    </xf>
    <xf numFmtId="173" fontId="18" fillId="0" borderId="0" xfId="0" applyNumberFormat="1" applyFont="1" applyBorder="1" applyAlignment="1">
      <alignment horizontal="center"/>
    </xf>
    <xf numFmtId="164" fontId="33" fillId="2" borderId="0" xfId="0" applyFont="1" applyFill="1" applyAlignment="1">
      <alignment/>
    </xf>
    <xf numFmtId="169" fontId="33" fillId="23" borderId="0" xfId="0" applyNumberFormat="1" applyFont="1" applyFill="1" applyAlignment="1">
      <alignment/>
    </xf>
    <xf numFmtId="164" fontId="18" fillId="23" borderId="0" xfId="0" applyFont="1" applyFill="1" applyAlignment="1">
      <alignment/>
    </xf>
    <xf numFmtId="164" fontId="8" fillId="0" borderId="0" xfId="0" applyFont="1" applyFill="1" applyBorder="1" applyAlignment="1">
      <alignment horizontal="center"/>
    </xf>
    <xf numFmtId="164" fontId="18" fillId="0" borderId="0" xfId="147">
      <alignment/>
      <protection/>
    </xf>
    <xf numFmtId="164" fontId="33" fillId="0" borderId="0" xfId="147" applyFont="1" applyFill="1" applyBorder="1" applyAlignment="1">
      <alignment horizontal="left"/>
      <protection/>
    </xf>
    <xf numFmtId="169" fontId="73" fillId="0" borderId="0" xfId="198" applyNumberFormat="1" applyFont="1" applyFill="1" applyBorder="1" applyAlignment="1" applyProtection="1">
      <alignment vertical="center"/>
      <protection/>
    </xf>
    <xf numFmtId="164" fontId="36" fillId="0" borderId="0" xfId="147" applyFont="1" applyFill="1" applyBorder="1" applyAlignment="1">
      <alignment horizontal="left"/>
      <protection/>
    </xf>
    <xf numFmtId="169" fontId="73" fillId="0" borderId="45" xfId="198" applyNumberFormat="1" applyFont="1" applyFill="1" applyBorder="1" applyAlignment="1" applyProtection="1">
      <alignment vertical="center"/>
      <protection/>
    </xf>
    <xf numFmtId="164" fontId="18" fillId="0" borderId="0" xfId="149" applyFont="1" applyFill="1" applyAlignment="1">
      <alignment horizontal="center"/>
      <protection/>
    </xf>
    <xf numFmtId="164" fontId="18" fillId="0" borderId="0" xfId="149" applyFont="1">
      <alignment/>
      <protection/>
    </xf>
    <xf numFmtId="164" fontId="18" fillId="0" borderId="46" xfId="149" applyFont="1" applyFill="1" applyBorder="1" applyAlignment="1">
      <alignment horizontal="center" vertical="center" wrapText="1"/>
      <protection/>
    </xf>
    <xf numFmtId="164" fontId="18" fillId="0" borderId="47" xfId="149" applyFont="1" applyFill="1" applyBorder="1" applyAlignment="1">
      <alignment horizontal="center" wrapText="1"/>
      <protection/>
    </xf>
    <xf numFmtId="164" fontId="54" fillId="0" borderId="46" xfId="149" applyFont="1" applyFill="1" applyBorder="1" applyAlignment="1">
      <alignment horizontal="center" vertical="center" wrapText="1"/>
      <protection/>
    </xf>
    <xf numFmtId="164" fontId="18" fillId="0" borderId="48" xfId="149" applyFont="1" applyFill="1" applyBorder="1" applyAlignment="1">
      <alignment horizontal="center" vertical="center" wrapText="1"/>
      <protection/>
    </xf>
    <xf numFmtId="164" fontId="18" fillId="0" borderId="49" xfId="149" applyFont="1" applyFill="1" applyBorder="1" applyAlignment="1">
      <alignment horizontal="center" vertical="center" wrapText="1"/>
      <protection/>
    </xf>
    <xf numFmtId="164" fontId="54" fillId="0" borderId="49" xfId="149" applyFont="1" applyBorder="1" applyAlignment="1">
      <alignment horizontal="center" vertical="center" wrapText="1"/>
      <protection/>
    </xf>
    <xf numFmtId="164" fontId="18" fillId="0" borderId="50" xfId="149" applyFont="1" applyFill="1" applyBorder="1" applyAlignment="1">
      <alignment vertical="center"/>
      <protection/>
    </xf>
    <xf numFmtId="164" fontId="18" fillId="0" borderId="51" xfId="149" applyFont="1" applyFill="1" applyBorder="1" applyAlignment="1">
      <alignment vertical="center" wrapText="1"/>
      <protection/>
    </xf>
    <xf numFmtId="164" fontId="18" fillId="0" borderId="52" xfId="149" applyFont="1" applyFill="1" applyBorder="1" applyAlignment="1">
      <alignment vertical="center"/>
      <protection/>
    </xf>
    <xf numFmtId="164" fontId="18" fillId="0" borderId="0" xfId="149" applyFont="1" applyFill="1" applyBorder="1" applyAlignment="1">
      <alignment vertical="center"/>
      <protection/>
    </xf>
    <xf numFmtId="164" fontId="18" fillId="0" borderId="53" xfId="149" applyFont="1" applyFill="1" applyBorder="1" applyAlignment="1">
      <alignment vertical="center"/>
      <protection/>
    </xf>
    <xf numFmtId="164" fontId="74" fillId="0" borderId="52" xfId="149" applyFont="1" applyFill="1" applyBorder="1" applyAlignment="1">
      <alignment horizontal="center" vertical="center"/>
      <protection/>
    </xf>
    <xf numFmtId="164" fontId="18" fillId="0" borderId="12" xfId="149" applyFont="1" applyFill="1" applyBorder="1" applyAlignment="1" applyProtection="1">
      <alignment vertical="center" wrapText="1"/>
      <protection/>
    </xf>
    <xf numFmtId="164" fontId="18" fillId="0" borderId="54" xfId="149" applyFont="1" applyFill="1" applyBorder="1" applyAlignment="1">
      <alignment vertical="center"/>
      <protection/>
    </xf>
    <xf numFmtId="164" fontId="18" fillId="0" borderId="55" xfId="149" applyFont="1" applyFill="1" applyBorder="1" applyAlignment="1">
      <alignment vertical="center"/>
      <protection/>
    </xf>
    <xf numFmtId="164" fontId="18" fillId="0" borderId="12" xfId="149" applyFont="1" applyFill="1" applyBorder="1" applyAlignment="1">
      <alignment vertical="center"/>
      <protection/>
    </xf>
    <xf numFmtId="164" fontId="74" fillId="0" borderId="54" xfId="149" applyFont="1" applyFill="1" applyBorder="1" applyAlignment="1">
      <alignment horizontal="center" vertical="center"/>
      <protection/>
    </xf>
    <xf numFmtId="164" fontId="18" fillId="0" borderId="56" xfId="149" applyFont="1" applyFill="1" applyBorder="1" applyAlignment="1">
      <alignment vertical="center"/>
      <protection/>
    </xf>
    <xf numFmtId="164" fontId="18" fillId="0" borderId="13" xfId="149" applyFont="1" applyFill="1" applyBorder="1" applyAlignment="1">
      <alignment vertical="center"/>
      <protection/>
    </xf>
    <xf numFmtId="164" fontId="18" fillId="0" borderId="57" xfId="149" applyFont="1" applyFill="1" applyBorder="1" applyAlignment="1">
      <alignment vertical="center"/>
      <protection/>
    </xf>
    <xf numFmtId="164" fontId="18" fillId="0" borderId="12" xfId="149" applyFont="1" applyFill="1" applyBorder="1" applyAlignment="1">
      <alignment horizontal="left" vertical="center"/>
      <protection/>
    </xf>
    <xf numFmtId="164" fontId="74" fillId="0" borderId="12" xfId="149" applyFont="1" applyFill="1" applyBorder="1" applyAlignment="1">
      <alignment horizontal="center" vertical="center" wrapText="1"/>
      <protection/>
    </xf>
    <xf numFmtId="164" fontId="18" fillId="0" borderId="47" xfId="149" applyFont="1" applyBorder="1" applyAlignment="1">
      <alignment/>
      <protection/>
    </xf>
    <xf numFmtId="164" fontId="18" fillId="0" borderId="54" xfId="149" applyFont="1" applyBorder="1" applyAlignment="1">
      <alignment/>
      <protection/>
    </xf>
    <xf numFmtId="164" fontId="18" fillId="0" borderId="54" xfId="149" applyFont="1" applyFill="1" applyBorder="1" applyAlignment="1">
      <alignment horizontal="center" wrapText="1"/>
      <protection/>
    </xf>
    <xf numFmtId="164" fontId="18" fillId="0" borderId="55" xfId="149" applyFont="1" applyFill="1" applyBorder="1" applyAlignment="1">
      <alignment horizontal="center" wrapText="1"/>
      <protection/>
    </xf>
    <xf numFmtId="164" fontId="18" fillId="0" borderId="12" xfId="149" applyFont="1" applyFill="1" applyBorder="1" applyAlignment="1">
      <alignment horizontal="center" wrapText="1"/>
      <protection/>
    </xf>
    <xf numFmtId="164" fontId="18" fillId="0" borderId="54" xfId="149" applyFont="1" applyFill="1" applyBorder="1" applyAlignment="1">
      <alignment wrapText="1"/>
      <protection/>
    </xf>
    <xf numFmtId="164" fontId="18" fillId="0" borderId="12" xfId="149" applyFont="1" applyBorder="1" applyAlignment="1">
      <alignment wrapText="1"/>
      <protection/>
    </xf>
    <xf numFmtId="164" fontId="18" fillId="0" borderId="54" xfId="149" applyFont="1" applyFill="1" applyBorder="1" applyAlignment="1">
      <alignment horizontal="center"/>
      <protection/>
    </xf>
    <xf numFmtId="164" fontId="18" fillId="0" borderId="55" xfId="149" applyFont="1" applyFill="1" applyBorder="1" applyAlignment="1">
      <alignment horizontal="center"/>
      <protection/>
    </xf>
    <xf numFmtId="164" fontId="18" fillId="0" borderId="12" xfId="149" applyFont="1" applyFill="1" applyBorder="1" applyAlignment="1">
      <alignment horizontal="center"/>
      <protection/>
    </xf>
    <xf numFmtId="164" fontId="18" fillId="0" borderId="54" xfId="149" applyFont="1" applyFill="1" applyBorder="1" applyAlignment="1">
      <alignment/>
      <protection/>
    </xf>
    <xf numFmtId="164" fontId="18" fillId="0" borderId="12" xfId="149" applyFont="1" applyFill="1" applyBorder="1" applyAlignment="1">
      <alignment horizontal="center" vertical="center"/>
      <protection/>
    </xf>
    <xf numFmtId="164" fontId="18" fillId="0" borderId="47" xfId="149" applyFont="1" applyFill="1" applyBorder="1" applyAlignment="1">
      <alignment horizontal="center"/>
      <protection/>
    </xf>
    <xf numFmtId="164" fontId="18" fillId="0" borderId="57" xfId="149" applyFont="1" applyFill="1" applyBorder="1" applyAlignment="1">
      <alignment horizontal="center"/>
      <protection/>
    </xf>
    <xf numFmtId="164" fontId="18" fillId="0" borderId="56" xfId="149" applyFont="1" applyFill="1" applyBorder="1" applyAlignment="1">
      <alignment/>
      <protection/>
    </xf>
    <xf numFmtId="164" fontId="36" fillId="0" borderId="0" xfId="0" applyFont="1" applyAlignment="1">
      <alignment/>
    </xf>
    <xf numFmtId="173" fontId="36" fillId="0" borderId="0" xfId="0" applyNumberFormat="1" applyFont="1" applyAlignment="1">
      <alignment/>
    </xf>
    <xf numFmtId="170" fontId="36" fillId="0" borderId="0" xfId="0" applyNumberFormat="1" applyFont="1" applyAlignment="1">
      <alignment horizontal="right"/>
    </xf>
    <xf numFmtId="171" fontId="36" fillId="0" borderId="0" xfId="0" applyNumberFormat="1" applyFont="1" applyAlignment="1">
      <alignment horizontal="right"/>
    </xf>
    <xf numFmtId="164" fontId="29" fillId="0" borderId="0" xfId="0" applyFont="1" applyFill="1" applyBorder="1" applyAlignment="1">
      <alignment horizontal="left" vertical="center" wrapText="1"/>
    </xf>
    <xf numFmtId="164" fontId="36" fillId="0" borderId="12" xfId="149" applyFont="1" applyFill="1" applyBorder="1" applyAlignment="1">
      <alignment horizontal="center" vertical="center" wrapText="1"/>
      <protection/>
    </xf>
    <xf numFmtId="173" fontId="33" fillId="0" borderId="12" xfId="149" applyNumberFormat="1" applyFont="1" applyFill="1" applyBorder="1" applyAlignment="1">
      <alignment horizontal="center" vertical="center"/>
      <protection/>
    </xf>
    <xf numFmtId="173" fontId="33" fillId="0" borderId="33" xfId="149" applyNumberFormat="1" applyFont="1" applyFill="1" applyBorder="1" applyAlignment="1">
      <alignment horizontal="center" vertical="center"/>
      <protection/>
    </xf>
    <xf numFmtId="164" fontId="69" fillId="0" borderId="33" xfId="0" applyFont="1" applyFill="1" applyBorder="1" applyAlignment="1">
      <alignment horizontal="center" vertical="center" wrapText="1"/>
    </xf>
    <xf numFmtId="164" fontId="56" fillId="23" borderId="33" xfId="0" applyFont="1" applyFill="1" applyBorder="1" applyAlignment="1">
      <alignment horizontal="center" vertical="center" wrapText="1"/>
    </xf>
    <xf numFmtId="173" fontId="36" fillId="0" borderId="33" xfId="149" applyNumberFormat="1" applyFont="1" applyBorder="1" applyAlignment="1">
      <alignment horizontal="center" vertical="center"/>
      <protection/>
    </xf>
    <xf numFmtId="164" fontId="36" fillId="0" borderId="33" xfId="149" applyFont="1" applyBorder="1" applyAlignment="1">
      <alignment horizontal="center" vertical="center" wrapText="1"/>
      <protection/>
    </xf>
    <xf numFmtId="171" fontId="36" fillId="0" borderId="33" xfId="149" applyNumberFormat="1" applyFont="1" applyBorder="1" applyAlignment="1">
      <alignment horizontal="right" vertical="center" wrapText="1"/>
      <protection/>
    </xf>
    <xf numFmtId="170" fontId="36" fillId="0" borderId="33" xfId="149" applyNumberFormat="1" applyFont="1" applyBorder="1" applyAlignment="1">
      <alignment horizontal="right" vertical="center" wrapText="1"/>
      <protection/>
    </xf>
    <xf numFmtId="164" fontId="69" fillId="23" borderId="33" xfId="0" applyFont="1" applyFill="1" applyBorder="1" applyAlignment="1">
      <alignment horizontal="center" vertical="center" wrapText="1"/>
    </xf>
    <xf numFmtId="164" fontId="36" fillId="0" borderId="12" xfId="149" applyFont="1" applyBorder="1" applyAlignment="1">
      <alignment horizontal="center" vertical="center" wrapText="1"/>
      <protection/>
    </xf>
    <xf numFmtId="164" fontId="36" fillId="0" borderId="12" xfId="149" applyFont="1" applyBorder="1" applyAlignment="1">
      <alignment horizontal="center" vertical="center"/>
      <protection/>
    </xf>
    <xf numFmtId="173" fontId="36" fillId="0" borderId="12" xfId="149" applyNumberFormat="1" applyFont="1" applyBorder="1" applyAlignment="1">
      <alignment horizontal="center" vertical="center"/>
      <protection/>
    </xf>
    <xf numFmtId="172" fontId="36" fillId="0" borderId="12" xfId="149" applyNumberFormat="1" applyFont="1" applyBorder="1" applyAlignment="1">
      <alignment horizontal="center" vertical="center"/>
      <protection/>
    </xf>
    <xf numFmtId="164" fontId="36" fillId="0" borderId="12" xfId="149" applyNumberFormat="1" applyFont="1" applyBorder="1" applyAlignment="1">
      <alignment horizontal="right" vertical="center"/>
      <protection/>
    </xf>
    <xf numFmtId="170" fontId="36" fillId="0" borderId="12" xfId="149" applyNumberFormat="1" applyFont="1" applyBorder="1" applyAlignment="1">
      <alignment horizontal="right" vertical="center"/>
      <protection/>
    </xf>
    <xf numFmtId="164" fontId="33" fillId="0" borderId="12" xfId="149" applyFont="1" applyFill="1" applyBorder="1" applyAlignment="1">
      <alignment horizontal="center" vertical="center"/>
      <protection/>
    </xf>
    <xf numFmtId="169" fontId="36" fillId="0" borderId="12" xfId="149" applyNumberFormat="1" applyFont="1" applyBorder="1" applyAlignment="1">
      <alignment vertical="center"/>
      <protection/>
    </xf>
    <xf numFmtId="164" fontId="36" fillId="0" borderId="12" xfId="149" applyFont="1" applyBorder="1" applyAlignment="1">
      <alignment vertical="center"/>
      <protection/>
    </xf>
    <xf numFmtId="169" fontId="36" fillId="0" borderId="12" xfId="149" applyNumberFormat="1" applyFont="1" applyBorder="1" applyAlignment="1">
      <alignment vertical="center" wrapText="1"/>
      <protection/>
    </xf>
    <xf numFmtId="164" fontId="36" fillId="0" borderId="12" xfId="149" applyFont="1" applyBorder="1" applyAlignment="1">
      <alignment vertical="center" wrapText="1"/>
      <protection/>
    </xf>
    <xf numFmtId="173" fontId="36" fillId="0" borderId="12" xfId="149" applyNumberFormat="1" applyFont="1" applyBorder="1" applyAlignment="1">
      <alignment horizontal="right" vertical="center"/>
      <protection/>
    </xf>
    <xf numFmtId="171" fontId="36" fillId="0" borderId="12" xfId="149" applyNumberFormat="1" applyFont="1" applyBorder="1" applyAlignment="1">
      <alignment vertical="center"/>
      <protection/>
    </xf>
    <xf numFmtId="171" fontId="36" fillId="0" borderId="12" xfId="149" applyNumberFormat="1" applyFont="1" applyBorder="1" applyAlignment="1">
      <alignment horizontal="right" vertical="center"/>
      <protection/>
    </xf>
    <xf numFmtId="171" fontId="18" fillId="0" borderId="12" xfId="0" applyNumberFormat="1" applyFont="1" applyFill="1" applyBorder="1" applyAlignment="1">
      <alignment horizontal="right" vertical="center"/>
    </xf>
    <xf numFmtId="170" fontId="18" fillId="0" borderId="12" xfId="0" applyNumberFormat="1" applyFont="1" applyFill="1" applyBorder="1" applyAlignment="1">
      <alignment horizontal="right" vertical="center"/>
    </xf>
    <xf numFmtId="164" fontId="18" fillId="0" borderId="12" xfId="149" applyFont="1" applyBorder="1">
      <alignment/>
      <protection/>
    </xf>
    <xf numFmtId="169" fontId="36" fillId="0" borderId="12" xfId="149" applyNumberFormat="1" applyFont="1" applyFill="1" applyBorder="1" applyAlignment="1">
      <alignment vertical="center" wrapText="1"/>
      <protection/>
    </xf>
    <xf numFmtId="173" fontId="36" fillId="0" borderId="12" xfId="149" applyNumberFormat="1" applyFont="1" applyBorder="1" applyAlignment="1">
      <alignment vertical="center"/>
      <protection/>
    </xf>
    <xf numFmtId="173" fontId="36" fillId="0" borderId="12" xfId="149" applyNumberFormat="1" applyFont="1" applyFill="1" applyBorder="1" applyAlignment="1">
      <alignment horizontal="right" vertical="center"/>
      <protection/>
    </xf>
    <xf numFmtId="164" fontId="32" fillId="0" borderId="0" xfId="0" applyFont="1" applyAlignment="1">
      <alignment/>
    </xf>
    <xf numFmtId="164" fontId="36" fillId="0" borderId="12" xfId="149" applyFont="1" applyFill="1" applyBorder="1" applyAlignment="1">
      <alignment vertical="center" wrapText="1"/>
      <protection/>
    </xf>
    <xf numFmtId="169" fontId="36" fillId="0" borderId="12" xfId="149" applyNumberFormat="1" applyFont="1" applyFill="1" applyBorder="1" applyAlignment="1">
      <alignment vertical="center"/>
      <protection/>
    </xf>
    <xf numFmtId="164" fontId="53" fillId="23" borderId="33" xfId="0" applyFont="1" applyFill="1" applyBorder="1" applyAlignment="1">
      <alignment horizontal="left" vertical="center" wrapText="1"/>
    </xf>
    <xf numFmtId="164" fontId="36" fillId="0" borderId="33" xfId="149" applyFont="1" applyBorder="1" applyAlignment="1">
      <alignment vertical="center" wrapText="1"/>
      <protection/>
    </xf>
    <xf numFmtId="164" fontId="18" fillId="23" borderId="33" xfId="0" applyFont="1" applyFill="1" applyBorder="1" applyAlignment="1">
      <alignment horizontal="left" vertical="center" wrapText="1"/>
    </xf>
    <xf numFmtId="170" fontId="75" fillId="0" borderId="12" xfId="0" applyNumberFormat="1" applyFont="1" applyFill="1" applyBorder="1" applyAlignment="1">
      <alignment horizontal="right" vertical="center"/>
    </xf>
    <xf numFmtId="170" fontId="61" fillId="0" borderId="12" xfId="149" applyNumberFormat="1" applyFont="1" applyBorder="1" applyAlignment="1">
      <alignment vertical="center"/>
      <protection/>
    </xf>
    <xf numFmtId="170" fontId="36" fillId="0" borderId="0" xfId="0" applyNumberFormat="1" applyFont="1" applyAlignment="1">
      <alignment/>
    </xf>
    <xf numFmtId="164" fontId="33" fillId="32" borderId="12" xfId="149" applyFont="1" applyFill="1" applyBorder="1" applyAlignment="1">
      <alignment horizontal="center" vertical="center"/>
      <protection/>
    </xf>
    <xf numFmtId="164" fontId="33" fillId="32" borderId="12" xfId="149" applyFont="1" applyFill="1" applyBorder="1" applyAlignment="1">
      <alignment horizontal="center" vertical="center" wrapText="1"/>
      <protection/>
    </xf>
    <xf numFmtId="173" fontId="33" fillId="32" borderId="12" xfId="149" applyNumberFormat="1" applyFont="1" applyFill="1" applyBorder="1" applyAlignment="1">
      <alignment horizontal="center" vertical="center"/>
      <protection/>
    </xf>
    <xf numFmtId="171" fontId="36" fillId="32" borderId="12" xfId="149" applyNumberFormat="1" applyFont="1" applyFill="1" applyBorder="1" applyAlignment="1">
      <alignment vertical="center"/>
      <protection/>
    </xf>
    <xf numFmtId="171" fontId="8" fillId="32" borderId="12" xfId="0" applyNumberFormat="1" applyFont="1" applyFill="1" applyBorder="1" applyAlignment="1">
      <alignment horizontal="right" vertical="center"/>
    </xf>
    <xf numFmtId="170" fontId="8" fillId="32" borderId="12" xfId="0" applyNumberFormat="1" applyFont="1" applyFill="1" applyBorder="1" applyAlignment="1">
      <alignment horizontal="right" vertical="center"/>
    </xf>
    <xf numFmtId="164" fontId="33" fillId="18" borderId="12" xfId="149" applyFont="1" applyFill="1" applyBorder="1" applyAlignment="1">
      <alignment horizontal="center" vertical="center"/>
      <protection/>
    </xf>
    <xf numFmtId="164" fontId="33" fillId="0" borderId="12" xfId="149" applyFont="1" applyFill="1" applyBorder="1" applyAlignment="1">
      <alignment horizontal="center" vertical="center" wrapText="1"/>
      <protection/>
    </xf>
    <xf numFmtId="171" fontId="33" fillId="0" borderId="12" xfId="149" applyNumberFormat="1" applyFont="1" applyFill="1" applyBorder="1" applyAlignment="1">
      <alignment horizontal="right" vertical="center"/>
      <protection/>
    </xf>
    <xf numFmtId="170" fontId="33" fillId="0" borderId="12" xfId="149" applyNumberFormat="1" applyFont="1" applyFill="1" applyBorder="1" applyAlignment="1">
      <alignment horizontal="right" vertical="center"/>
      <protection/>
    </xf>
    <xf numFmtId="173" fontId="18" fillId="0" borderId="12" xfId="0" applyNumberFormat="1" applyFont="1" applyBorder="1" applyAlignment="1">
      <alignment/>
    </xf>
    <xf numFmtId="171" fontId="36" fillId="0" borderId="12" xfId="149" applyNumberFormat="1" applyFont="1" applyBorder="1" applyAlignment="1">
      <alignment/>
      <protection/>
    </xf>
    <xf numFmtId="171" fontId="36" fillId="0" borderId="33" xfId="184" applyNumberFormat="1" applyFont="1" applyBorder="1" applyAlignment="1" applyProtection="1">
      <alignment horizontal="right"/>
      <protection locked="0"/>
    </xf>
    <xf numFmtId="170" fontId="36" fillId="0" borderId="33" xfId="184" applyNumberFormat="1" applyFont="1" applyBorder="1" applyAlignment="1" applyProtection="1">
      <alignment horizontal="right"/>
      <protection locked="0"/>
    </xf>
    <xf numFmtId="170" fontId="36" fillId="0" borderId="12" xfId="149" applyNumberFormat="1" applyFont="1" applyBorder="1" applyAlignment="1">
      <alignment vertical="center"/>
      <protection/>
    </xf>
    <xf numFmtId="164" fontId="33" fillId="0" borderId="12" xfId="149" applyFont="1" applyBorder="1" applyAlignment="1">
      <alignment horizontal="center" vertical="center"/>
      <protection/>
    </xf>
    <xf numFmtId="164" fontId="33" fillId="18" borderId="12" xfId="149" applyFont="1" applyFill="1" applyBorder="1" applyAlignment="1">
      <alignment horizontal="center" vertical="center" wrapText="1"/>
      <protection/>
    </xf>
    <xf numFmtId="173" fontId="33" fillId="18" borderId="12" xfId="149" applyNumberFormat="1" applyFont="1" applyFill="1" applyBorder="1" applyAlignment="1">
      <alignment horizontal="center" vertical="center"/>
      <protection/>
    </xf>
    <xf numFmtId="168" fontId="36" fillId="18" borderId="12" xfId="149" applyNumberFormat="1" applyFont="1" applyFill="1" applyBorder="1" applyAlignment="1">
      <alignment vertical="center"/>
      <protection/>
    </xf>
    <xf numFmtId="171" fontId="33" fillId="18" borderId="12" xfId="149" applyNumberFormat="1" applyFont="1" applyFill="1" applyBorder="1" applyAlignment="1">
      <alignment horizontal="right" vertical="center"/>
      <protection/>
    </xf>
    <xf numFmtId="173" fontId="33" fillId="33" borderId="12" xfId="149" applyNumberFormat="1" applyFont="1" applyFill="1" applyBorder="1" applyAlignment="1">
      <alignment horizontal="center" vertical="center"/>
      <protection/>
    </xf>
    <xf numFmtId="168" fontId="36" fillId="33" borderId="12" xfId="149" applyNumberFormat="1" applyFont="1" applyFill="1" applyBorder="1" applyAlignment="1">
      <alignment vertical="center"/>
      <protection/>
    </xf>
    <xf numFmtId="170" fontId="33" fillId="33" borderId="12" xfId="149" applyNumberFormat="1" applyFont="1" applyFill="1" applyBorder="1" applyAlignment="1">
      <alignment horizontal="right" vertical="center"/>
      <protection/>
    </xf>
    <xf numFmtId="171" fontId="8" fillId="33" borderId="12" xfId="0" applyNumberFormat="1" applyFont="1" applyFill="1" applyBorder="1" applyAlignment="1">
      <alignment horizontal="right" vertical="center"/>
    </xf>
    <xf numFmtId="164" fontId="0" fillId="18" borderId="12" xfId="0" applyFill="1" applyBorder="1" applyAlignment="1">
      <alignment/>
    </xf>
    <xf numFmtId="168" fontId="33" fillId="18" borderId="12" xfId="149" applyNumberFormat="1" applyFont="1" applyFill="1" applyBorder="1" applyAlignment="1">
      <alignment horizontal="center" vertical="center" wrapText="1"/>
      <protection/>
    </xf>
    <xf numFmtId="170" fontId="33" fillId="32" borderId="12" xfId="149" applyNumberFormat="1" applyFont="1" applyFill="1" applyBorder="1" applyAlignment="1">
      <alignment horizontal="right" vertical="center"/>
      <protection/>
    </xf>
    <xf numFmtId="164" fontId="33" fillId="0" borderId="0" xfId="149" applyFont="1" applyBorder="1">
      <alignment/>
      <protection/>
    </xf>
    <xf numFmtId="164" fontId="36" fillId="0" borderId="0" xfId="149" applyFont="1" applyBorder="1">
      <alignment/>
      <protection/>
    </xf>
    <xf numFmtId="164" fontId="36" fillId="0" borderId="0" xfId="149" applyFont="1" applyBorder="1" applyAlignment="1">
      <alignment wrapText="1"/>
      <protection/>
    </xf>
    <xf numFmtId="173" fontId="36" fillId="0" borderId="0" xfId="149" applyNumberFormat="1" applyFont="1" applyBorder="1">
      <alignment/>
      <protection/>
    </xf>
    <xf numFmtId="171" fontId="36" fillId="0" borderId="0" xfId="149" applyNumberFormat="1" applyFont="1" applyBorder="1">
      <alignment/>
      <protection/>
    </xf>
    <xf numFmtId="171" fontId="36" fillId="0" borderId="0" xfId="149" applyNumberFormat="1" applyFont="1" applyBorder="1" applyAlignment="1">
      <alignment horizontal="right"/>
      <protection/>
    </xf>
    <xf numFmtId="170" fontId="36" fillId="0" borderId="0" xfId="149" applyNumberFormat="1" applyFont="1" applyBorder="1" applyAlignment="1">
      <alignment horizontal="right"/>
      <protection/>
    </xf>
    <xf numFmtId="164" fontId="33" fillId="26" borderId="0" xfId="149" applyFont="1" applyFill="1" applyBorder="1">
      <alignment/>
      <protection/>
    </xf>
    <xf numFmtId="164" fontId="36" fillId="26" borderId="0" xfId="149" applyFont="1" applyFill="1" applyBorder="1">
      <alignment/>
      <protection/>
    </xf>
    <xf numFmtId="164" fontId="33" fillId="0" borderId="33" xfId="149" applyFont="1" applyFill="1" applyBorder="1">
      <alignment/>
      <protection/>
    </xf>
    <xf numFmtId="164" fontId="54" fillId="23" borderId="33" xfId="0" applyFont="1" applyFill="1" applyBorder="1" applyAlignment="1">
      <alignment horizontal="left" vertical="center" wrapText="1"/>
    </xf>
    <xf numFmtId="164" fontId="36" fillId="0" borderId="12" xfId="149" applyFont="1" applyFill="1" applyBorder="1" applyAlignment="1">
      <alignment vertical="center"/>
      <protection/>
    </xf>
    <xf numFmtId="174" fontId="54" fillId="23" borderId="33" xfId="0" applyNumberFormat="1" applyFont="1" applyFill="1" applyBorder="1" applyAlignment="1">
      <alignment horizontal="right" vertical="center" wrapText="1"/>
    </xf>
    <xf numFmtId="171" fontId="54" fillId="23" borderId="33" xfId="0" applyNumberFormat="1" applyFont="1" applyFill="1" applyBorder="1" applyAlignment="1">
      <alignment horizontal="right" vertical="center" wrapText="1"/>
    </xf>
    <xf numFmtId="170" fontId="54" fillId="23" borderId="33" xfId="0" applyNumberFormat="1" applyFont="1" applyFill="1" applyBorder="1" applyAlignment="1">
      <alignment horizontal="right" vertical="center" wrapText="1"/>
    </xf>
    <xf numFmtId="164" fontId="33" fillId="0" borderId="47" xfId="149" applyFont="1" applyFill="1" applyBorder="1">
      <alignment/>
      <protection/>
    </xf>
    <xf numFmtId="171" fontId="36" fillId="0" borderId="12" xfId="149" applyNumberFormat="1" applyFont="1" applyFill="1" applyBorder="1" applyAlignment="1">
      <alignment horizontal="right" vertical="center"/>
      <protection/>
    </xf>
    <xf numFmtId="170" fontId="36" fillId="0" borderId="12" xfId="149" applyNumberFormat="1" applyFont="1" applyFill="1" applyBorder="1" applyAlignment="1">
      <alignment horizontal="right" vertical="center"/>
      <protection/>
    </xf>
    <xf numFmtId="164" fontId="36" fillId="0" borderId="12" xfId="149" applyFont="1" applyFill="1" applyBorder="1">
      <alignment/>
      <protection/>
    </xf>
    <xf numFmtId="173" fontId="36" fillId="0" borderId="12" xfId="149" applyNumberFormat="1" applyFont="1" applyFill="1" applyBorder="1" applyAlignment="1">
      <alignment vertical="center"/>
      <protection/>
    </xf>
    <xf numFmtId="171" fontId="33" fillId="32" borderId="12" xfId="149" applyNumberFormat="1" applyFont="1" applyFill="1" applyBorder="1" applyAlignment="1">
      <alignment horizontal="right" vertical="center"/>
      <protection/>
    </xf>
    <xf numFmtId="164" fontId="36" fillId="0" borderId="0" xfId="149" applyFont="1">
      <alignment/>
      <protection/>
    </xf>
    <xf numFmtId="164" fontId="36" fillId="0" borderId="0" xfId="149" applyFont="1" applyAlignment="1">
      <alignment wrapText="1"/>
      <protection/>
    </xf>
    <xf numFmtId="168" fontId="18" fillId="0" borderId="0" xfId="0" applyNumberFormat="1" applyFont="1" applyAlignment="1">
      <alignment/>
    </xf>
    <xf numFmtId="171" fontId="36" fillId="0" borderId="0" xfId="0" applyNumberFormat="1" applyFont="1" applyAlignment="1">
      <alignment/>
    </xf>
    <xf numFmtId="171" fontId="36" fillId="0" borderId="0" xfId="184" applyNumberFormat="1" applyFont="1" applyBorder="1" applyAlignment="1" applyProtection="1">
      <alignment horizontal="right"/>
      <protection locked="0"/>
    </xf>
    <xf numFmtId="164" fontId="36" fillId="0" borderId="0" xfId="183" applyFont="1" applyProtection="1">
      <alignment/>
      <protection/>
    </xf>
    <xf numFmtId="171" fontId="36" fillId="0" borderId="0" xfId="183" applyNumberFormat="1" applyFont="1" applyProtection="1">
      <alignment/>
      <protection/>
    </xf>
    <xf numFmtId="171" fontId="36" fillId="0" borderId="0" xfId="183" applyNumberFormat="1" applyFont="1" applyAlignment="1" applyProtection="1">
      <alignment horizontal="right"/>
      <protection/>
    </xf>
    <xf numFmtId="168" fontId="36" fillId="0" borderId="0" xfId="0" applyNumberFormat="1" applyFont="1" applyAlignment="1">
      <alignment/>
    </xf>
    <xf numFmtId="171" fontId="36" fillId="0" borderId="13" xfId="184" applyNumberFormat="1" applyFont="1" applyBorder="1" applyAlignment="1" applyProtection="1">
      <alignment/>
      <protection locked="0"/>
    </xf>
    <xf numFmtId="173" fontId="36" fillId="0" borderId="13" xfId="184" applyNumberFormat="1" applyFont="1" applyBorder="1" applyAlignment="1" applyProtection="1">
      <alignment/>
      <protection locked="0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171" fontId="35" fillId="0" borderId="0" xfId="0" applyNumberFormat="1" applyFont="1" applyAlignment="1">
      <alignment/>
    </xf>
    <xf numFmtId="170" fontId="35" fillId="0" borderId="0" xfId="0" applyNumberFormat="1" applyFont="1" applyAlignment="1">
      <alignment/>
    </xf>
    <xf numFmtId="164" fontId="33" fillId="0" borderId="0" xfId="0" applyFont="1" applyFill="1" applyBorder="1" applyAlignment="1">
      <alignment horizontal="left" vertical="center" wrapText="1"/>
    </xf>
    <xf numFmtId="170" fontId="32" fillId="0" borderId="0" xfId="0" applyNumberFormat="1" applyFont="1" applyAlignment="1">
      <alignment/>
    </xf>
    <xf numFmtId="171" fontId="36" fillId="0" borderId="0" xfId="0" applyNumberFormat="1" applyFont="1" applyFill="1" applyBorder="1" applyAlignment="1">
      <alignment horizontal="right"/>
    </xf>
    <xf numFmtId="164" fontId="36" fillId="0" borderId="16" xfId="0" applyFont="1" applyFill="1" applyBorder="1" applyAlignment="1">
      <alignment horizontal="center" vertical="center" wrapText="1"/>
    </xf>
    <xf numFmtId="171" fontId="36" fillId="0" borderId="39" xfId="0" applyNumberFormat="1" applyFont="1" applyFill="1" applyBorder="1" applyAlignment="1">
      <alignment horizontal="center" vertical="center" wrapText="1"/>
    </xf>
    <xf numFmtId="164" fontId="56" fillId="0" borderId="39" xfId="0" applyFont="1" applyFill="1" applyBorder="1" applyAlignment="1">
      <alignment horizontal="center" vertical="center" wrapText="1"/>
    </xf>
    <xf numFmtId="164" fontId="56" fillId="23" borderId="17" xfId="0" applyFont="1" applyFill="1" applyBorder="1" applyAlignment="1">
      <alignment horizontal="center" vertical="center" wrapText="1"/>
    </xf>
    <xf numFmtId="171" fontId="36" fillId="0" borderId="12" xfId="0" applyNumberFormat="1" applyFont="1" applyBorder="1" applyAlignment="1">
      <alignment horizontal="center" vertical="center" wrapText="1"/>
    </xf>
    <xf numFmtId="171" fontId="36" fillId="0" borderId="19" xfId="0" applyNumberFormat="1" applyFont="1" applyBorder="1" applyAlignment="1">
      <alignment horizontal="center" vertical="center" wrapText="1"/>
    </xf>
    <xf numFmtId="164" fontId="36" fillId="0" borderId="18" xfId="0" applyFont="1" applyBorder="1" applyAlignment="1">
      <alignment horizontal="center" vertical="center" wrapText="1"/>
    </xf>
    <xf numFmtId="164" fontId="36" fillId="0" borderId="12" xfId="0" applyFont="1" applyBorder="1" applyAlignment="1">
      <alignment horizontal="center"/>
    </xf>
    <xf numFmtId="171" fontId="36" fillId="0" borderId="12" xfId="0" applyNumberFormat="1" applyFont="1" applyBorder="1" applyAlignment="1">
      <alignment horizontal="center"/>
    </xf>
    <xf numFmtId="171" fontId="36" fillId="0" borderId="19" xfId="0" applyNumberFormat="1" applyFont="1" applyBorder="1" applyAlignment="1">
      <alignment horizontal="center"/>
    </xf>
    <xf numFmtId="164" fontId="36" fillId="0" borderId="18" xfId="0" applyFont="1" applyBorder="1" applyAlignment="1">
      <alignment/>
    </xf>
    <xf numFmtId="164" fontId="54" fillId="0" borderId="12" xfId="0" applyFont="1" applyBorder="1" applyAlignment="1">
      <alignment wrapText="1"/>
    </xf>
    <xf numFmtId="171" fontId="36" fillId="0" borderId="12" xfId="0" applyNumberFormat="1" applyFont="1" applyBorder="1" applyAlignment="1">
      <alignment/>
    </xf>
    <xf numFmtId="171" fontId="36" fillId="0" borderId="19" xfId="0" applyNumberFormat="1" applyFont="1" applyBorder="1" applyAlignment="1">
      <alignment/>
    </xf>
    <xf numFmtId="164" fontId="36" fillId="0" borderId="12" xfId="0" applyFont="1" applyBorder="1" applyAlignment="1">
      <alignment horizontal="left" wrapText="1"/>
    </xf>
    <xf numFmtId="164" fontId="36" fillId="0" borderId="18" xfId="0" applyFont="1" applyBorder="1" applyAlignment="1">
      <alignment horizontal="left" wrapText="1"/>
    </xf>
    <xf numFmtId="164" fontId="33" fillId="0" borderId="12" xfId="0" applyFont="1" applyBorder="1" applyAlignment="1">
      <alignment horizontal="right" wrapText="1"/>
    </xf>
    <xf numFmtId="170" fontId="33" fillId="0" borderId="12" xfId="0" applyNumberFormat="1" applyFont="1" applyBorder="1" applyAlignment="1">
      <alignment/>
    </xf>
    <xf numFmtId="164" fontId="36" fillId="0" borderId="12" xfId="0" applyFont="1" applyBorder="1" applyAlignment="1">
      <alignment/>
    </xf>
    <xf numFmtId="164" fontId="33" fillId="0" borderId="22" xfId="0" applyFont="1" applyFill="1" applyBorder="1" applyAlignment="1">
      <alignment horizontal="right"/>
    </xf>
    <xf numFmtId="171" fontId="33" fillId="0" borderId="23" xfId="0" applyNumberFormat="1" applyFont="1" applyBorder="1" applyAlignment="1">
      <alignment/>
    </xf>
    <xf numFmtId="171" fontId="36" fillId="0" borderId="24" xfId="0" applyNumberFormat="1" applyFont="1" applyBorder="1" applyAlignment="1">
      <alignment/>
    </xf>
    <xf numFmtId="171" fontId="35" fillId="0" borderId="0" xfId="184" applyNumberFormat="1" applyFont="1" applyBorder="1" applyAlignment="1" applyProtection="1">
      <alignment/>
      <protection locked="0"/>
    </xf>
    <xf numFmtId="164" fontId="35" fillId="0" borderId="0" xfId="0" applyFont="1" applyAlignment="1">
      <alignment/>
    </xf>
    <xf numFmtId="171" fontId="36" fillId="0" borderId="0" xfId="152" applyNumberFormat="1" applyFont="1" applyProtection="1">
      <alignment/>
      <protection/>
    </xf>
    <xf numFmtId="164" fontId="38" fillId="0" borderId="0" xfId="0" applyFont="1" applyBorder="1" applyAlignment="1">
      <alignment horizontal="left" vertical="center" wrapText="1"/>
    </xf>
    <xf numFmtId="164" fontId="39" fillId="0" borderId="0" xfId="0" applyFont="1" applyAlignment="1">
      <alignment/>
    </xf>
    <xf numFmtId="164" fontId="39" fillId="0" borderId="0" xfId="0" applyFont="1" applyFill="1" applyBorder="1" applyAlignment="1">
      <alignment horizontal="right"/>
    </xf>
    <xf numFmtId="164" fontId="39" fillId="0" borderId="33" xfId="0" applyFont="1" applyBorder="1" applyAlignment="1">
      <alignment horizontal="center" vertical="center" wrapText="1"/>
    </xf>
    <xf numFmtId="169" fontId="39" fillId="0" borderId="58" xfId="0" applyNumberFormat="1" applyFont="1" applyFill="1" applyBorder="1" applyAlignment="1">
      <alignment horizontal="center" vertical="center" wrapText="1"/>
    </xf>
    <xf numFmtId="164" fontId="39" fillId="0" borderId="12" xfId="0" applyFont="1" applyFill="1" applyBorder="1" applyAlignment="1">
      <alignment horizontal="center" vertical="center" wrapText="1"/>
    </xf>
    <xf numFmtId="169" fontId="39" fillId="0" borderId="12" xfId="0" applyNumberFormat="1" applyFont="1" applyFill="1" applyBorder="1" applyAlignment="1">
      <alignment horizontal="center" vertical="center" wrapText="1"/>
    </xf>
    <xf numFmtId="164" fontId="39" fillId="0" borderId="12" xfId="0" applyFont="1" applyFill="1" applyBorder="1" applyAlignment="1">
      <alignment horizontal="left" vertical="center" wrapText="1"/>
    </xf>
    <xf numFmtId="164" fontId="39" fillId="0" borderId="12" xfId="0" applyFont="1" applyFill="1" applyBorder="1" applyAlignment="1">
      <alignment vertical="center" wrapText="1"/>
    </xf>
    <xf numFmtId="164" fontId="39" fillId="23" borderId="12" xfId="0" applyFont="1" applyFill="1" applyBorder="1" applyAlignment="1">
      <alignment horizontal="center" vertical="center" wrapText="1"/>
    </xf>
    <xf numFmtId="169" fontId="39" fillId="23" borderId="12" xfId="0" applyNumberFormat="1" applyFont="1" applyFill="1" applyBorder="1" applyAlignment="1">
      <alignment horizontal="center" vertical="center" wrapText="1"/>
    </xf>
    <xf numFmtId="164" fontId="39" fillId="23" borderId="12" xfId="0" applyFont="1" applyFill="1" applyBorder="1" applyAlignment="1">
      <alignment vertical="top" wrapText="1"/>
    </xf>
    <xf numFmtId="164" fontId="39" fillId="0" borderId="12" xfId="0" applyFont="1" applyFill="1" applyBorder="1" applyAlignment="1">
      <alignment vertical="top" wrapText="1"/>
    </xf>
    <xf numFmtId="164" fontId="38" fillId="5" borderId="12" xfId="0" applyFont="1" applyFill="1" applyBorder="1" applyAlignment="1">
      <alignment horizontal="center" vertical="center"/>
    </xf>
    <xf numFmtId="169" fontId="38" fillId="5" borderId="12" xfId="0" applyNumberFormat="1" applyFont="1" applyFill="1" applyBorder="1" applyAlignment="1">
      <alignment horizontal="center" vertical="center"/>
    </xf>
    <xf numFmtId="164" fontId="38" fillId="5" borderId="12" xfId="0" applyFont="1" applyFill="1" applyBorder="1" applyAlignment="1">
      <alignment/>
    </xf>
    <xf numFmtId="164" fontId="39" fillId="0" borderId="12" xfId="0" applyFont="1" applyFill="1" applyBorder="1" applyAlignment="1">
      <alignment horizontal="center" vertical="center"/>
    </xf>
    <xf numFmtId="169" fontId="39" fillId="0" borderId="12" xfId="0" applyNumberFormat="1" applyFont="1" applyFill="1" applyBorder="1" applyAlignment="1">
      <alignment horizontal="center" vertical="center"/>
    </xf>
    <xf numFmtId="164" fontId="39" fillId="0" borderId="12" xfId="0" applyFont="1" applyFill="1" applyBorder="1" applyAlignment="1">
      <alignment/>
    </xf>
    <xf numFmtId="164" fontId="38" fillId="18" borderId="12" xfId="0" applyFont="1" applyFill="1" applyBorder="1" applyAlignment="1">
      <alignment horizontal="center" vertical="center"/>
    </xf>
    <xf numFmtId="169" fontId="38" fillId="18" borderId="12" xfId="0" applyNumberFormat="1" applyFont="1" applyFill="1" applyBorder="1" applyAlignment="1">
      <alignment horizontal="center" vertical="center"/>
    </xf>
    <xf numFmtId="164" fontId="38" fillId="18" borderId="12" xfId="0" applyFont="1" applyFill="1" applyBorder="1" applyAlignment="1">
      <alignment vertical="center"/>
    </xf>
    <xf numFmtId="164" fontId="39" fillId="0" borderId="12" xfId="0" applyFont="1" applyFill="1" applyBorder="1" applyAlignment="1">
      <alignment vertical="center"/>
    </xf>
    <xf numFmtId="169" fontId="38" fillId="18" borderId="12" xfId="0" applyNumberFormat="1" applyFont="1" applyFill="1" applyBorder="1" applyAlignment="1">
      <alignment horizontal="center" vertical="center" wrapText="1"/>
    </xf>
    <xf numFmtId="164" fontId="38" fillId="5" borderId="12" xfId="0" applyFont="1" applyFill="1" applyBorder="1" applyAlignment="1">
      <alignment vertical="center"/>
    </xf>
    <xf numFmtId="169" fontId="38" fillId="0" borderId="12" xfId="0" applyNumberFormat="1" applyFont="1" applyFill="1" applyBorder="1" applyAlignment="1">
      <alignment horizontal="center" vertical="center" wrapText="1"/>
    </xf>
    <xf numFmtId="169" fontId="59" fillId="0" borderId="12" xfId="0" applyNumberFormat="1" applyFont="1" applyFill="1" applyBorder="1" applyAlignment="1">
      <alignment horizontal="center" vertical="center"/>
    </xf>
    <xf numFmtId="164" fontId="38" fillId="0" borderId="12" xfId="0" applyFont="1" applyFill="1" applyBorder="1" applyAlignment="1">
      <alignment horizontal="center" vertical="center" wrapText="1"/>
    </xf>
    <xf numFmtId="164" fontId="38" fillId="0" borderId="12" xfId="0" applyFont="1" applyFill="1" applyBorder="1" applyAlignment="1">
      <alignment horizontal="left" vertical="center" wrapText="1"/>
    </xf>
    <xf numFmtId="164" fontId="39" fillId="23" borderId="12" xfId="0" applyFont="1" applyFill="1" applyBorder="1" applyAlignment="1">
      <alignment horizontal="center" vertical="top" wrapText="1"/>
    </xf>
    <xf numFmtId="169" fontId="39" fillId="23" borderId="12" xfId="0" applyNumberFormat="1" applyFont="1" applyFill="1" applyBorder="1" applyAlignment="1">
      <alignment horizontal="center" vertical="top" wrapText="1"/>
    </xf>
    <xf numFmtId="164" fontId="39" fillId="23" borderId="12" xfId="0" applyFont="1" applyFill="1" applyBorder="1" applyAlignment="1">
      <alignment horizontal="left" vertical="center" wrapText="1"/>
    </xf>
    <xf numFmtId="164" fontId="38" fillId="18" borderId="12" xfId="0" applyFont="1" applyFill="1" applyBorder="1" applyAlignment="1">
      <alignment horizontal="center" vertical="center" wrapText="1"/>
    </xf>
    <xf numFmtId="164" fontId="38" fillId="18" borderId="12" xfId="0" applyFont="1" applyFill="1" applyBorder="1" applyAlignment="1">
      <alignment horizontal="left" vertical="center" wrapText="1"/>
    </xf>
    <xf numFmtId="169" fontId="39" fillId="18" borderId="12" xfId="0" applyNumberFormat="1" applyFont="1" applyFill="1" applyBorder="1" applyAlignment="1">
      <alignment horizontal="center" vertical="center" wrapText="1"/>
    </xf>
    <xf numFmtId="164" fontId="39" fillId="23" borderId="12" xfId="0" applyFont="1" applyFill="1" applyBorder="1" applyAlignment="1">
      <alignment horizontal="center" vertical="center"/>
    </xf>
    <xf numFmtId="164" fontId="1" fillId="23" borderId="12" xfId="0" applyFont="1" applyFill="1" applyBorder="1" applyAlignment="1">
      <alignment horizontal="left" vertical="center"/>
    </xf>
    <xf numFmtId="164" fontId="56" fillId="0" borderId="12" xfId="0" applyFont="1" applyFill="1" applyBorder="1" applyAlignment="1">
      <alignment horizontal="left" vertical="center"/>
    </xf>
    <xf numFmtId="164" fontId="1" fillId="0" borderId="12" xfId="0" applyFont="1" applyFill="1" applyBorder="1" applyAlignment="1">
      <alignment horizontal="left" vertical="center"/>
    </xf>
    <xf numFmtId="164" fontId="56" fillId="0" borderId="12" xfId="0" applyFont="1" applyFill="1" applyBorder="1" applyAlignment="1">
      <alignment horizontal="left" vertical="center" wrapText="1"/>
    </xf>
    <xf numFmtId="164" fontId="38" fillId="5" borderId="12" xfId="0" applyFont="1" applyFill="1" applyBorder="1" applyAlignment="1">
      <alignment horizontal="center" vertical="center" wrapText="1"/>
    </xf>
    <xf numFmtId="164" fontId="52" fillId="5" borderId="12" xfId="0" applyFont="1" applyFill="1" applyBorder="1" applyAlignment="1">
      <alignment horizontal="left" vertical="center"/>
    </xf>
    <xf numFmtId="164" fontId="69" fillId="5" borderId="12" xfId="0" applyFont="1" applyFill="1" applyBorder="1" applyAlignment="1">
      <alignment horizontal="left" vertical="center" wrapText="1"/>
    </xf>
    <xf numFmtId="164" fontId="0" fillId="23" borderId="12" xfId="0" applyFill="1" applyBorder="1" applyAlignment="1">
      <alignment horizontal="left" vertical="center"/>
    </xf>
    <xf numFmtId="164" fontId="38" fillId="18" borderId="12" xfId="0" applyFont="1" applyFill="1" applyBorder="1" applyAlignment="1">
      <alignment vertical="top" wrapText="1"/>
    </xf>
    <xf numFmtId="169" fontId="38" fillId="5" borderId="12" xfId="0" applyNumberFormat="1" applyFont="1" applyFill="1" applyBorder="1" applyAlignment="1">
      <alignment horizontal="center" vertical="center" wrapText="1"/>
    </xf>
    <xf numFmtId="164" fontId="38" fillId="5" borderId="12" xfId="0" applyFont="1" applyFill="1" applyBorder="1" applyAlignment="1">
      <alignment vertical="top" wrapText="1"/>
    </xf>
    <xf numFmtId="164" fontId="39" fillId="0" borderId="12" xfId="0" applyFont="1" applyFill="1" applyBorder="1" applyAlignment="1">
      <alignment horizontal="center" vertical="top" wrapText="1"/>
    </xf>
    <xf numFmtId="169" fontId="39" fillId="0" borderId="12" xfId="0" applyNumberFormat="1" applyFont="1" applyFill="1" applyBorder="1" applyAlignment="1">
      <alignment horizontal="center" vertical="top" wrapText="1"/>
    </xf>
    <xf numFmtId="164" fontId="39" fillId="4" borderId="12" xfId="179" applyFont="1" applyFill="1" applyBorder="1" applyAlignment="1">
      <alignment horizontal="center" vertical="top" wrapText="1"/>
      <protection/>
    </xf>
    <xf numFmtId="164" fontId="38" fillId="4" borderId="12" xfId="178" applyFont="1" applyFill="1" applyBorder="1" applyAlignment="1">
      <alignment horizontal="center" vertical="center" wrapText="1"/>
      <protection/>
    </xf>
    <xf numFmtId="164" fontId="39" fillId="4" borderId="12" xfId="178" applyFont="1" applyFill="1" applyBorder="1" applyAlignment="1">
      <alignment horizontal="left" vertical="top" wrapText="1"/>
      <protection/>
    </xf>
    <xf numFmtId="164" fontId="36" fillId="0" borderId="12" xfId="0" applyFont="1" applyBorder="1" applyAlignment="1" applyProtection="1">
      <alignment horizontal="center" vertical="top" wrapText="1" readingOrder="1"/>
      <protection locked="0"/>
    </xf>
    <xf numFmtId="164" fontId="39" fillId="23" borderId="12" xfId="0" applyFont="1" applyFill="1" applyBorder="1" applyAlignment="1">
      <alignment vertical="center" wrapText="1"/>
    </xf>
    <xf numFmtId="169" fontId="40" fillId="23" borderId="12" xfId="0" applyNumberFormat="1" applyFont="1" applyFill="1" applyBorder="1" applyAlignment="1">
      <alignment horizontal="center" vertical="center" wrapText="1"/>
    </xf>
    <xf numFmtId="164" fontId="39" fillId="23" borderId="12" xfId="0" applyFont="1" applyFill="1" applyBorder="1" applyAlignment="1">
      <alignment vertical="center"/>
    </xf>
    <xf numFmtId="169" fontId="58" fillId="5" borderId="12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top" wrapText="1"/>
    </xf>
    <xf numFmtId="164" fontId="39" fillId="0" borderId="12" xfId="0" applyNumberFormat="1" applyFont="1" applyFill="1" applyBorder="1" applyAlignment="1">
      <alignment vertical="top" wrapText="1"/>
    </xf>
    <xf numFmtId="164" fontId="39" fillId="23" borderId="12" xfId="179" applyFont="1" applyFill="1" applyBorder="1" applyAlignment="1">
      <alignment horizontal="center" vertical="top" wrapText="1"/>
      <protection/>
    </xf>
    <xf numFmtId="164" fontId="39" fillId="23" borderId="12" xfId="178" applyFont="1" applyFill="1" applyBorder="1" applyAlignment="1">
      <alignment horizontal="left" vertical="top" wrapText="1"/>
      <protection/>
    </xf>
    <xf numFmtId="164" fontId="39" fillId="23" borderId="12" xfId="179" applyFont="1" applyFill="1" applyBorder="1" applyAlignment="1">
      <alignment horizontal="center" vertical="center" wrapText="1"/>
      <protection/>
    </xf>
    <xf numFmtId="164" fontId="39" fillId="23" borderId="12" xfId="178" applyFont="1" applyFill="1" applyBorder="1" applyAlignment="1">
      <alignment horizontal="left" vertical="center" wrapText="1"/>
      <protection/>
    </xf>
    <xf numFmtId="164" fontId="33" fillId="18" borderId="12" xfId="187" applyFont="1" applyFill="1" applyBorder="1" applyAlignment="1">
      <alignment horizontal="center" vertical="center"/>
      <protection/>
    </xf>
    <xf numFmtId="169" fontId="33" fillId="18" borderId="12" xfId="187" applyNumberFormat="1" applyFont="1" applyFill="1" applyBorder="1" applyAlignment="1">
      <alignment horizontal="center" vertical="center"/>
      <protection/>
    </xf>
    <xf numFmtId="164" fontId="38" fillId="18" borderId="12" xfId="187" applyFont="1" applyFill="1" applyBorder="1" applyAlignment="1">
      <alignment horizontal="left" vertical="center" wrapText="1"/>
      <protection/>
    </xf>
    <xf numFmtId="164" fontId="36" fillId="23" borderId="12" xfId="187" applyFont="1" applyFill="1" applyBorder="1" applyAlignment="1">
      <alignment horizontal="center" vertical="center"/>
      <protection/>
    </xf>
    <xf numFmtId="164" fontId="39" fillId="23" borderId="12" xfId="187" applyFont="1" applyFill="1" applyBorder="1" applyAlignment="1">
      <alignment horizontal="left" vertical="center" wrapText="1"/>
      <protection/>
    </xf>
    <xf numFmtId="164" fontId="38" fillId="18" borderId="12" xfId="187" applyFont="1" applyFill="1" applyBorder="1" applyAlignment="1">
      <alignment horizontal="center"/>
      <protection/>
    </xf>
    <xf numFmtId="169" fontId="38" fillId="18" borderId="12" xfId="187" applyNumberFormat="1" applyFont="1" applyFill="1" applyBorder="1" applyAlignment="1">
      <alignment horizontal="center" wrapText="1"/>
      <protection/>
    </xf>
    <xf numFmtId="169" fontId="39" fillId="23" borderId="12" xfId="187" applyNumberFormat="1" applyFont="1" applyFill="1" applyBorder="1" applyAlignment="1">
      <alignment horizontal="center" wrapText="1"/>
      <protection/>
    </xf>
    <xf numFmtId="164" fontId="38" fillId="23" borderId="12" xfId="187" applyFont="1" applyFill="1" applyBorder="1" applyAlignment="1">
      <alignment horizontal="left" vertical="center" wrapText="1"/>
      <protection/>
    </xf>
    <xf numFmtId="164" fontId="36" fillId="0" borderId="12" xfId="187" applyFont="1" applyFill="1" applyBorder="1" applyAlignment="1">
      <alignment horizontal="center" vertical="center"/>
      <protection/>
    </xf>
    <xf numFmtId="169" fontId="36" fillId="0" borderId="12" xfId="187" applyNumberFormat="1" applyFont="1" applyFill="1" applyBorder="1" applyAlignment="1">
      <alignment horizontal="center" vertical="center" wrapText="1"/>
      <protection/>
    </xf>
    <xf numFmtId="164" fontId="38" fillId="23" borderId="12" xfId="0" applyFont="1" applyFill="1" applyBorder="1" applyAlignment="1">
      <alignment wrapText="1"/>
    </xf>
    <xf numFmtId="164" fontId="39" fillId="18" borderId="12" xfId="0" applyFont="1" applyFill="1" applyBorder="1" applyAlignment="1">
      <alignment horizontal="center" vertical="center"/>
    </xf>
    <xf numFmtId="169" fontId="59" fillId="18" borderId="12" xfId="0" applyNumberFormat="1" applyFont="1" applyFill="1" applyBorder="1" applyAlignment="1">
      <alignment horizontal="center" vertical="center"/>
    </xf>
    <xf numFmtId="164" fontId="38" fillId="18" borderId="12" xfId="0" applyFont="1" applyFill="1" applyBorder="1" applyAlignment="1">
      <alignment vertical="center" wrapText="1"/>
    </xf>
    <xf numFmtId="169" fontId="39" fillId="23" borderId="12" xfId="0" applyNumberFormat="1" applyFont="1" applyFill="1" applyBorder="1" applyAlignment="1">
      <alignment horizontal="center" vertical="center"/>
    </xf>
    <xf numFmtId="164" fontId="39" fillId="23" borderId="12" xfId="208" applyNumberFormat="1" applyFont="1" applyFill="1" applyBorder="1" applyAlignment="1" applyProtection="1">
      <alignment horizontal="center" vertical="top" wrapText="1"/>
      <protection/>
    </xf>
    <xf numFmtId="169" fontId="39" fillId="23" borderId="12" xfId="208" applyNumberFormat="1" applyFont="1" applyFill="1" applyBorder="1" applyAlignment="1" applyProtection="1">
      <alignment horizontal="center" vertical="top" wrapText="1"/>
      <protection/>
    </xf>
    <xf numFmtId="164" fontId="39" fillId="23" borderId="12" xfId="208" applyNumberFormat="1" applyFont="1" applyFill="1" applyBorder="1" applyAlignment="1" applyProtection="1">
      <alignment horizontal="left" vertical="top" wrapText="1"/>
      <protection/>
    </xf>
    <xf numFmtId="169" fontId="39" fillId="23" borderId="12" xfId="179" applyNumberFormat="1" applyFont="1" applyFill="1" applyBorder="1" applyAlignment="1">
      <alignment horizontal="center" vertical="top" wrapText="1"/>
      <protection/>
    </xf>
    <xf numFmtId="164" fontId="53" fillId="0" borderId="0" xfId="0" applyFont="1" applyFill="1" applyAlignment="1">
      <alignment horizontal="center" vertical="center"/>
    </xf>
    <xf numFmtId="164" fontId="53" fillId="0" borderId="12" xfId="0" applyFont="1" applyFill="1" applyBorder="1" applyAlignment="1">
      <alignment horizontal="center" vertical="center"/>
    </xf>
    <xf numFmtId="164" fontId="39" fillId="8" borderId="12" xfId="208" applyNumberFormat="1" applyFont="1" applyFill="1" applyBorder="1" applyAlignment="1" applyProtection="1">
      <alignment horizontal="center" vertical="top" wrapText="1"/>
      <protection/>
    </xf>
    <xf numFmtId="169" fontId="39" fillId="8" borderId="12" xfId="208" applyNumberFormat="1" applyFont="1" applyFill="1" applyBorder="1" applyAlignment="1" applyProtection="1">
      <alignment horizontal="center" vertical="top" wrapText="1"/>
      <protection/>
    </xf>
    <xf numFmtId="164" fontId="38" fillId="8" borderId="12" xfId="0" applyFont="1" applyFill="1" applyBorder="1" applyAlignment="1">
      <alignment vertical="center" wrapText="1"/>
    </xf>
    <xf numFmtId="164" fontId="18" fillId="0" borderId="33" xfId="0" applyFont="1" applyFill="1" applyBorder="1" applyAlignment="1">
      <alignment horizontal="center"/>
    </xf>
    <xf numFmtId="164" fontId="39" fillId="8" borderId="12" xfId="0" applyFont="1" applyFill="1" applyBorder="1" applyAlignment="1">
      <alignment horizontal="center" vertical="top" wrapText="1"/>
    </xf>
    <xf numFmtId="169" fontId="39" fillId="8" borderId="12" xfId="0" applyNumberFormat="1" applyFont="1" applyFill="1" applyBorder="1" applyAlignment="1">
      <alignment horizontal="center" vertical="top" wrapText="1"/>
    </xf>
    <xf numFmtId="164" fontId="39" fillId="23" borderId="12" xfId="209" applyNumberFormat="1" applyFont="1" applyFill="1" applyBorder="1" applyAlignment="1" applyProtection="1">
      <alignment horizontal="center" vertical="top" wrapText="1"/>
      <protection/>
    </xf>
    <xf numFmtId="169" fontId="39" fillId="23" borderId="12" xfId="209" applyNumberFormat="1" applyFont="1" applyFill="1" applyBorder="1" applyAlignment="1" applyProtection="1">
      <alignment horizontal="center" vertical="top" wrapText="1"/>
      <protection/>
    </xf>
    <xf numFmtId="164" fontId="39" fillId="23" borderId="12" xfId="209" applyNumberFormat="1" applyFont="1" applyFill="1" applyBorder="1" applyAlignment="1" applyProtection="1">
      <alignment horizontal="left" vertical="top" wrapText="1"/>
      <protection/>
    </xf>
    <xf numFmtId="164" fontId="39" fillId="0" borderId="12" xfId="179" applyFont="1" applyFill="1" applyBorder="1" applyAlignment="1">
      <alignment horizontal="center" vertical="top" wrapText="1"/>
      <protection/>
    </xf>
    <xf numFmtId="169" fontId="39" fillId="0" borderId="12" xfId="179" applyNumberFormat="1" applyFont="1" applyFill="1" applyBorder="1" applyAlignment="1">
      <alignment horizontal="center" vertical="top" wrapText="1"/>
      <protection/>
    </xf>
    <xf numFmtId="164" fontId="39" fillId="0" borderId="12" xfId="178" applyFont="1" applyFill="1" applyBorder="1" applyAlignment="1">
      <alignment horizontal="left" vertical="top" wrapText="1"/>
      <protection/>
    </xf>
    <xf numFmtId="164" fontId="36" fillId="8" borderId="12" xfId="0" applyFont="1" applyFill="1" applyBorder="1" applyAlignment="1">
      <alignment horizontal="center" vertical="top" wrapText="1"/>
    </xf>
    <xf numFmtId="164" fontId="36" fillId="0" borderId="12" xfId="150" applyFont="1" applyBorder="1" applyAlignment="1">
      <alignment horizontal="left" vertical="center"/>
      <protection/>
    </xf>
    <xf numFmtId="164" fontId="36" fillId="0" borderId="21" xfId="150" applyFont="1" applyBorder="1" applyAlignment="1">
      <alignment horizontal="left" vertical="center"/>
      <protection/>
    </xf>
    <xf numFmtId="164" fontId="36" fillId="23" borderId="12" xfId="0" applyFont="1" applyFill="1" applyBorder="1" applyAlignment="1">
      <alignment horizontal="left" vertical="center"/>
    </xf>
    <xf numFmtId="164" fontId="39" fillId="0" borderId="12" xfId="0" applyNumberFormat="1" applyFont="1" applyFill="1" applyBorder="1" applyAlignment="1">
      <alignment horizontal="left" vertical="top" wrapText="1"/>
    </xf>
    <xf numFmtId="169" fontId="36" fillId="6" borderId="12" xfId="182" applyNumberFormat="1" applyFont="1" applyFill="1" applyBorder="1" applyAlignment="1">
      <alignment horizontal="left" wrapText="1"/>
      <protection/>
    </xf>
    <xf numFmtId="169" fontId="36" fillId="23" borderId="12" xfId="182" applyNumberFormat="1" applyFont="1" applyFill="1" applyBorder="1" applyAlignment="1">
      <alignment horizontal="left" wrapText="1"/>
      <protection/>
    </xf>
    <xf numFmtId="169" fontId="36" fillId="23" borderId="12" xfId="0" applyNumberFormat="1" applyFont="1" applyFill="1" applyBorder="1" applyAlignment="1">
      <alignment wrapText="1"/>
    </xf>
    <xf numFmtId="164" fontId="36" fillId="23" borderId="12" xfId="0" applyFont="1" applyFill="1" applyBorder="1" applyAlignment="1">
      <alignment horizontal="left" wrapText="1"/>
    </xf>
    <xf numFmtId="169" fontId="36" fillId="6" borderId="12" xfId="182" applyNumberFormat="1" applyFont="1" applyFill="1" applyBorder="1" applyAlignment="1">
      <alignment horizontal="center" wrapText="1"/>
      <protection/>
    </xf>
    <xf numFmtId="169" fontId="36" fillId="0" borderId="12" xfId="0" applyNumberFormat="1" applyFont="1" applyFill="1" applyBorder="1" applyAlignment="1">
      <alignment wrapText="1"/>
    </xf>
    <xf numFmtId="169" fontId="70" fillId="6" borderId="12" xfId="182" applyNumberFormat="1" applyFont="1" applyFill="1" applyBorder="1" applyAlignment="1">
      <alignment horizontal="left" wrapText="1"/>
      <protection/>
    </xf>
    <xf numFmtId="169" fontId="70" fillId="23" borderId="12" xfId="182" applyNumberFormat="1" applyFont="1" applyFill="1" applyBorder="1" applyAlignment="1">
      <alignment horizontal="left" wrapText="1"/>
      <protection/>
    </xf>
    <xf numFmtId="164" fontId="36" fillId="6" borderId="12" xfId="182" applyFont="1" applyFill="1" applyBorder="1" applyAlignment="1">
      <alignment/>
      <protection/>
    </xf>
    <xf numFmtId="169" fontId="57" fillId="6" borderId="12" xfId="182" applyNumberFormat="1" applyFont="1" applyFill="1" applyBorder="1" applyAlignment="1">
      <alignment horizontal="left" wrapText="1"/>
      <protection/>
    </xf>
    <xf numFmtId="169" fontId="36" fillId="23" borderId="12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vertical="top"/>
    </xf>
    <xf numFmtId="164" fontId="8" fillId="26" borderId="12" xfId="0" applyFont="1" applyFill="1" applyBorder="1" applyAlignment="1">
      <alignment horizontal="center" vertical="center" wrapText="1"/>
    </xf>
    <xf numFmtId="164" fontId="8" fillId="26" borderId="12" xfId="0" applyFont="1" applyFill="1" applyBorder="1" applyAlignment="1">
      <alignment horizontal="center" vertical="center"/>
    </xf>
    <xf numFmtId="164" fontId="18" fillId="0" borderId="12" xfId="0" applyFont="1" applyBorder="1" applyAlignment="1">
      <alignment horizontal="left" vertical="top"/>
    </xf>
    <xf numFmtId="164" fontId="18" fillId="0" borderId="12" xfId="0" applyFont="1" applyBorder="1" applyAlignment="1">
      <alignment horizontal="left" vertical="top" wrapText="1"/>
    </xf>
    <xf numFmtId="164" fontId="18" fillId="0" borderId="12" xfId="0" applyFont="1" applyBorder="1" applyAlignment="1">
      <alignment horizontal="justify" vertical="top"/>
    </xf>
    <xf numFmtId="164" fontId="18" fillId="0" borderId="12" xfId="0" applyFont="1" applyBorder="1" applyAlignment="1">
      <alignment horizontal="justify" vertical="top" wrapText="1"/>
    </xf>
    <xf numFmtId="164" fontId="8" fillId="0" borderId="12" xfId="0" applyFont="1" applyBorder="1" applyAlignment="1">
      <alignment vertical="top"/>
    </xf>
    <xf numFmtId="164" fontId="18" fillId="0" borderId="12" xfId="0" applyFont="1" applyBorder="1" applyAlignment="1">
      <alignment/>
    </xf>
  </cellXfs>
  <cellStyles count="19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1 2 2" xfId="21"/>
    <cellStyle name="20% - Accent1 3" xfId="22"/>
    <cellStyle name="20% - Accent1 3 2" xfId="23"/>
    <cellStyle name="20% - Accent1 4" xfId="24"/>
    <cellStyle name="20% - Accent1 4 2" xfId="25"/>
    <cellStyle name="20% - Accent2 2" xfId="26"/>
    <cellStyle name="20% - Accent2 2 2" xfId="27"/>
    <cellStyle name="20% - Accent2 3" xfId="28"/>
    <cellStyle name="20% - Accent2 3 2" xfId="29"/>
    <cellStyle name="20% - Accent2 4" xfId="30"/>
    <cellStyle name="20% - Accent2 4 2" xfId="31"/>
    <cellStyle name="20% - Accent3 2" xfId="32"/>
    <cellStyle name="20% - Accent3 2 2" xfId="33"/>
    <cellStyle name="20% - Accent3 3" xfId="34"/>
    <cellStyle name="20% - Accent3 3 2" xfId="35"/>
    <cellStyle name="20% - Accent3 4" xfId="36"/>
    <cellStyle name="20% - Accent3 4 2" xfId="37"/>
    <cellStyle name="20% - Accent4 2" xfId="38"/>
    <cellStyle name="20% - Accent4 2 2" xfId="39"/>
    <cellStyle name="20% - Accent4 3" xfId="40"/>
    <cellStyle name="20% - Accent4 3 2" xfId="41"/>
    <cellStyle name="20% - Accent4 4" xfId="42"/>
    <cellStyle name="20% - Accent4 4 2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 2" xfId="50"/>
    <cellStyle name="20% - Accent6 2 2" xfId="51"/>
    <cellStyle name="20% - Accent6 3" xfId="52"/>
    <cellStyle name="20% - Accent6 3 2" xfId="53"/>
    <cellStyle name="20% - Accent6 4" xfId="54"/>
    <cellStyle name="20% - Accent6 4 2" xfId="55"/>
    <cellStyle name="40% - Accent1 2" xfId="56"/>
    <cellStyle name="40% - Accent1 2 2" xfId="57"/>
    <cellStyle name="40% - Accent1 3" xfId="58"/>
    <cellStyle name="40% - Accent1 3 2" xfId="59"/>
    <cellStyle name="40% - Accent1 4" xfId="60"/>
    <cellStyle name="40% - Accent1 4 2" xfId="61"/>
    <cellStyle name="40% - Accent2 2" xfId="62"/>
    <cellStyle name="40% - Accent2 2 2" xfId="63"/>
    <cellStyle name="40% - Accent2 3" xfId="64"/>
    <cellStyle name="40% - Accent2 3 2" xfId="65"/>
    <cellStyle name="40% - Accent2 4" xfId="66"/>
    <cellStyle name="40% - Accent2 4 2" xfId="67"/>
    <cellStyle name="40% - Accent3 2" xfId="68"/>
    <cellStyle name="40% - Accent3 2 2" xfId="69"/>
    <cellStyle name="40% - Accent3 3" xfId="70"/>
    <cellStyle name="40% - Accent3 3 2" xfId="71"/>
    <cellStyle name="40% - Accent3 4" xfId="72"/>
    <cellStyle name="40% - Accent3 4 2" xfId="73"/>
    <cellStyle name="40% - Accent4 2" xfId="74"/>
    <cellStyle name="40% - Accent4 2 2" xfId="75"/>
    <cellStyle name="40% - Accent4 3" xfId="76"/>
    <cellStyle name="40% - Accent4 3 2" xfId="77"/>
    <cellStyle name="40% - Accent4 4" xfId="78"/>
    <cellStyle name="40% - Accent4 4 2" xfId="79"/>
    <cellStyle name="40% - Accent5 2" xfId="80"/>
    <cellStyle name="40% - Accent5 2 2" xfId="81"/>
    <cellStyle name="40% - Accent5 3" xfId="82"/>
    <cellStyle name="40% - Accent5 3 2" xfId="83"/>
    <cellStyle name="40% - Accent5 4" xfId="84"/>
    <cellStyle name="40% - Accent5 4 2" xfId="85"/>
    <cellStyle name="40% - Accent6 2" xfId="86"/>
    <cellStyle name="40% - Accent6 2 2" xfId="87"/>
    <cellStyle name="40% - Accent6 3" xfId="88"/>
    <cellStyle name="40% - Accent6 3 2" xfId="89"/>
    <cellStyle name="40% - Accent6 4" xfId="90"/>
    <cellStyle name="40% - Accent6 4 2" xfId="91"/>
    <cellStyle name="60% - Accent1 2" xfId="92"/>
    <cellStyle name="60% - Accent2 2" xfId="93"/>
    <cellStyle name="60% - Accent3 2" xfId="94"/>
    <cellStyle name="60% - Accent4 2" xfId="95"/>
    <cellStyle name="60% - Accent5 2" xfId="96"/>
    <cellStyle name="60% - Accent6 2" xfId="97"/>
    <cellStyle name="Accent1 - 20%" xfId="98"/>
    <cellStyle name="Accent1 - 40%" xfId="99"/>
    <cellStyle name="Accent1 - 60%" xfId="100"/>
    <cellStyle name="Accent1 2" xfId="101"/>
    <cellStyle name="Accent2 - 20%" xfId="102"/>
    <cellStyle name="Accent2 - 40%" xfId="103"/>
    <cellStyle name="Accent2 - 60%" xfId="104"/>
    <cellStyle name="Accent2 2" xfId="105"/>
    <cellStyle name="Accent3 - 20%" xfId="106"/>
    <cellStyle name="Accent3 - 40%" xfId="107"/>
    <cellStyle name="Accent3 - 60%" xfId="108"/>
    <cellStyle name="Accent3 2" xfId="109"/>
    <cellStyle name="Accent4 - 20%" xfId="110"/>
    <cellStyle name="Accent4 - 40%" xfId="111"/>
    <cellStyle name="Accent4 - 60%" xfId="112"/>
    <cellStyle name="Accent4 2" xfId="113"/>
    <cellStyle name="Accent5 - 20%" xfId="114"/>
    <cellStyle name="Accent5 - 40%" xfId="115"/>
    <cellStyle name="Accent5 - 60%" xfId="116"/>
    <cellStyle name="Accent5 2" xfId="117"/>
    <cellStyle name="Accent6 - 20%" xfId="118"/>
    <cellStyle name="Accent6 - 40%" xfId="119"/>
    <cellStyle name="Accent6 - 60%" xfId="120"/>
    <cellStyle name="Accent6 2" xfId="121"/>
    <cellStyle name="Bad 2" xfId="122"/>
    <cellStyle name="Calculation 2" xfId="123"/>
    <cellStyle name="Check Cell 2" xfId="124"/>
    <cellStyle name="Comma 2" xfId="125"/>
    <cellStyle name="ContentsHyperlink" xfId="126"/>
    <cellStyle name="Emphasis 1" xfId="127"/>
    <cellStyle name="Emphasis 2" xfId="128"/>
    <cellStyle name="Emphasis 3" xfId="129"/>
    <cellStyle name="Explanatory Text 2" xfId="130"/>
    <cellStyle name="Good 2" xfId="131"/>
    <cellStyle name="Heading" xfId="132"/>
    <cellStyle name="Heading 1 2" xfId="133"/>
    <cellStyle name="Heading 2 2" xfId="134"/>
    <cellStyle name="Heading 3 2" xfId="135"/>
    <cellStyle name="Heading 4 2" xfId="136"/>
    <cellStyle name="Heading1" xfId="137"/>
    <cellStyle name="Hyperlink 2" xfId="138"/>
    <cellStyle name="Input 2" xfId="139"/>
    <cellStyle name="Linked Cell 2" xfId="140"/>
    <cellStyle name="Linked Cell 2 2" xfId="141"/>
    <cellStyle name="Linked Cell 2 3" xfId="142"/>
    <cellStyle name="Linked Cell 3" xfId="143"/>
    <cellStyle name="Neutral 2" xfId="144"/>
    <cellStyle name="Normal 10" xfId="145"/>
    <cellStyle name="Normal 11" xfId="146"/>
    <cellStyle name="Normal 12" xfId="147"/>
    <cellStyle name="Normal 13" xfId="148"/>
    <cellStyle name="Normal 14" xfId="149"/>
    <cellStyle name="Normal 15" xfId="150"/>
    <cellStyle name="Normal 16" xfId="151"/>
    <cellStyle name="Normal 2" xfId="152"/>
    <cellStyle name="Normal 2 2" xfId="153"/>
    <cellStyle name="Normal 2 2 2" xfId="154"/>
    <cellStyle name="Normal 2 2 3" xfId="155"/>
    <cellStyle name="Normal 2 3" xfId="156"/>
    <cellStyle name="Normal 2 4" xfId="157"/>
    <cellStyle name="Normal 2 5" xfId="158"/>
    <cellStyle name="Normal 3" xfId="159"/>
    <cellStyle name="Normal 3 2" xfId="160"/>
    <cellStyle name="Normal 3 2 2" xfId="161"/>
    <cellStyle name="Normal 3 2 3" xfId="162"/>
    <cellStyle name="Normal 3 3" xfId="163"/>
    <cellStyle name="Normal 3 4" xfId="164"/>
    <cellStyle name="Normal 3 5" xfId="165"/>
    <cellStyle name="Normal 4" xfId="166"/>
    <cellStyle name="Normal 4 2" xfId="167"/>
    <cellStyle name="Normal 4 3" xfId="168"/>
    <cellStyle name="Normal 5" xfId="169"/>
    <cellStyle name="Normal 5 2" xfId="170"/>
    <cellStyle name="Normal 6" xfId="171"/>
    <cellStyle name="Normal 7" xfId="172"/>
    <cellStyle name="Normal 7 2" xfId="173"/>
    <cellStyle name="Normal 8" xfId="174"/>
    <cellStyle name="Normal 9" xfId="175"/>
    <cellStyle name="Normal_normativ kadra _ tabel_1 2" xfId="176"/>
    <cellStyle name="Normal_normativ kadra _ tabel_1 2 2" xfId="177"/>
    <cellStyle name="Normal_Normativi_Stampanje" xfId="178"/>
    <cellStyle name="Normal_Sheet1" xfId="179"/>
    <cellStyle name="Normal_Starosne grupe 2007" xfId="180"/>
    <cellStyle name="Normal_Starosne grupe 2007 2" xfId="181"/>
    <cellStyle name="Normal_TAB DZ 1-10" xfId="182"/>
    <cellStyle name="Normal_TAB DZ 1-10 (1) 2 2" xfId="183"/>
    <cellStyle name="Normal_TAB DZ 1-10 (1) 2 2 2" xfId="184"/>
    <cellStyle name="Normal_TAB DZ 1-10 (1) 2 2 3" xfId="185"/>
    <cellStyle name="Normal_TAB DZ 1-10_TAB DZ 2009" xfId="186"/>
    <cellStyle name="Normal_TAB DZ 11-20" xfId="187"/>
    <cellStyle name="Normal_TAB DZ 2009" xfId="188"/>
    <cellStyle name="Normál_Izvrsenje-PLAN2011" xfId="189"/>
    <cellStyle name="Note 2" xfId="190"/>
    <cellStyle name="Note 2 2" xfId="191"/>
    <cellStyle name="Note 2 3" xfId="192"/>
    <cellStyle name="Note 3" xfId="193"/>
    <cellStyle name="Output 2" xfId="194"/>
    <cellStyle name="Result" xfId="195"/>
    <cellStyle name="Result2" xfId="196"/>
    <cellStyle name="Sheet Title" xfId="197"/>
    <cellStyle name="Student Information" xfId="198"/>
    <cellStyle name="Student Information - user entered" xfId="199"/>
    <cellStyle name="Title 2" xfId="200"/>
    <cellStyle name="Total 2" xfId="201"/>
    <cellStyle name="Total 3" xfId="202"/>
    <cellStyle name="Total 4" xfId="203"/>
    <cellStyle name="Warning Text 2" xfId="204"/>
    <cellStyle name="Excel Built-in Total" xfId="205"/>
    <cellStyle name="Excel Built-in Neutral" xfId="206"/>
    <cellStyle name="Excel Built-in Good" xfId="207"/>
    <cellStyle name="Excel_BuiltIn_Neutral 1" xfId="208"/>
    <cellStyle name="Excel_BuiltIn_Good 1" xfId="2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FDEADA"/>
      <rgbColor rgb="00800080"/>
      <rgbColor rgb="00800000"/>
      <rgbColor rgb="00008080"/>
      <rgbColor rgb="000000FF"/>
      <rgbColor rgb="00DDDDDD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C0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6</xdr:row>
      <xdr:rowOff>0</xdr:rowOff>
    </xdr:from>
    <xdr:to>
      <xdr:col>5</xdr:col>
      <xdr:colOff>419100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971550"/>
          <a:ext cx="13620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21" sqref="A21"/>
    </sheetView>
  </sheetViews>
  <sheetFormatPr defaultColWidth="9.00390625" defaultRowHeight="14.25"/>
  <cols>
    <col min="1" max="16384" width="8.50390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2.75">
      <c r="A3" s="2"/>
    </row>
    <row r="4" ht="12.75">
      <c r="A4" s="2"/>
    </row>
    <row r="5" ht="12.75">
      <c r="A5" s="2"/>
    </row>
    <row r="6" ht="12.75">
      <c r="A6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spans="1:9" ht="12.75">
      <c r="A17" s="3" t="s">
        <v>2</v>
      </c>
      <c r="B17" s="3"/>
      <c r="C17" s="3"/>
      <c r="D17" s="3"/>
      <c r="E17" s="3"/>
      <c r="F17" s="3"/>
      <c r="G17" s="3"/>
      <c r="H17" s="3"/>
      <c r="I17" s="3"/>
    </row>
    <row r="18" spans="1:9" ht="12.75">
      <c r="A18" s="3" t="s">
        <v>3</v>
      </c>
      <c r="B18" s="3"/>
      <c r="C18" s="3"/>
      <c r="D18" s="3"/>
      <c r="E18" s="3"/>
      <c r="F18" s="3"/>
      <c r="G18" s="3"/>
      <c r="H18" s="3"/>
      <c r="I18" s="3"/>
    </row>
    <row r="19" spans="1:9" ht="12.75">
      <c r="A19" s="3" t="s">
        <v>4</v>
      </c>
      <c r="B19" s="3"/>
      <c r="C19" s="3"/>
      <c r="D19" s="3"/>
      <c r="E19" s="3"/>
      <c r="F19" s="3"/>
      <c r="G19" s="3"/>
      <c r="H19" s="3"/>
      <c r="I19" s="3"/>
    </row>
    <row r="20" spans="1:9" s="4" customFormat="1" ht="12.75">
      <c r="A20" s="3" t="s">
        <v>5</v>
      </c>
      <c r="B20" s="3"/>
      <c r="C20" s="3"/>
      <c r="D20" s="3"/>
      <c r="E20" s="3"/>
      <c r="F20" s="3"/>
      <c r="G20" s="3"/>
      <c r="H20" s="3"/>
      <c r="I20" s="3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5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6"/>
      <c r="B26" s="2"/>
      <c r="C26" s="2"/>
      <c r="D26" s="2"/>
      <c r="E26" s="2"/>
      <c r="F26" s="2"/>
      <c r="G26" s="2"/>
      <c r="H26" s="2"/>
      <c r="I26" s="2"/>
    </row>
    <row r="27" ht="12.75">
      <c r="A27" s="6"/>
    </row>
    <row r="28" ht="12.75">
      <c r="A28" s="6"/>
    </row>
    <row r="29" ht="12.75">
      <c r="A29" s="6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31" spans="1:9" ht="12.75">
      <c r="A31" s="6"/>
      <c r="B31" s="7"/>
      <c r="C31" s="7"/>
      <c r="D31" s="7"/>
      <c r="E31" s="7"/>
      <c r="F31" s="7"/>
      <c r="G31" s="7"/>
      <c r="H31" s="7"/>
      <c r="I31" s="7"/>
    </row>
    <row r="32" spans="1:9" ht="12.75">
      <c r="A32" s="6"/>
      <c r="B32" s="7"/>
      <c r="C32" s="7"/>
      <c r="D32" s="7"/>
      <c r="E32" s="7"/>
      <c r="F32" s="7"/>
      <c r="G32" s="7"/>
      <c r="H32" s="7"/>
      <c r="I32" s="7"/>
    </row>
    <row r="33" spans="2:9" ht="12.75">
      <c r="B33" s="7"/>
      <c r="C33" s="7"/>
      <c r="D33" s="7"/>
      <c r="E33" s="7"/>
      <c r="F33" s="7"/>
      <c r="G33" s="7"/>
      <c r="H33" s="7"/>
      <c r="I33" s="7"/>
    </row>
    <row r="34" spans="2:9" ht="12.75">
      <c r="B34" s="7"/>
      <c r="C34" s="7"/>
      <c r="D34" s="7"/>
      <c r="E34" s="7"/>
      <c r="F34" s="7"/>
      <c r="G34" s="7"/>
      <c r="H34" s="7"/>
      <c r="I34" s="7"/>
    </row>
    <row r="35" spans="1:9" ht="12.75">
      <c r="A35" s="5"/>
      <c r="B35" s="7"/>
      <c r="C35" s="7"/>
      <c r="D35" s="7"/>
      <c r="E35" s="7"/>
      <c r="F35" s="7"/>
      <c r="G35" s="7"/>
      <c r="H35" s="7"/>
      <c r="I35" s="7"/>
    </row>
    <row r="36" spans="1:9" ht="12.75">
      <c r="A36" s="6"/>
      <c r="B36" s="7"/>
      <c r="C36" s="7"/>
      <c r="D36" s="7"/>
      <c r="E36" s="7"/>
      <c r="F36" s="7"/>
      <c r="G36" s="7"/>
      <c r="H36" s="7"/>
      <c r="I36" s="7"/>
    </row>
    <row r="37" spans="1:9" ht="12.75">
      <c r="A37" s="6"/>
      <c r="B37" s="7"/>
      <c r="C37" s="7"/>
      <c r="D37" s="7"/>
      <c r="E37" s="7"/>
      <c r="F37" s="7"/>
      <c r="G37" s="7"/>
      <c r="H37" s="7"/>
      <c r="I37" s="7"/>
    </row>
    <row r="38" spans="1:9" ht="12.75">
      <c r="A38" s="6"/>
      <c r="B38" s="7"/>
      <c r="C38" s="7"/>
      <c r="D38" s="7"/>
      <c r="E38" s="7"/>
      <c r="F38" s="7"/>
      <c r="G38" s="7"/>
      <c r="H38" s="7"/>
      <c r="I38" s="7"/>
    </row>
    <row r="39" spans="1:10" ht="12.75">
      <c r="A39" s="6"/>
      <c r="B39" s="7"/>
      <c r="C39" s="7"/>
      <c r="D39" s="7"/>
      <c r="E39" s="7"/>
      <c r="F39" s="7"/>
      <c r="G39" s="7"/>
      <c r="H39" s="7"/>
      <c r="I39" s="7"/>
      <c r="J39" s="8"/>
    </row>
    <row r="40" spans="1:9" ht="12.75">
      <c r="A40" s="6"/>
      <c r="B40" s="7"/>
      <c r="C40" s="7"/>
      <c r="D40" s="7"/>
      <c r="E40" s="7"/>
      <c r="F40" s="7"/>
      <c r="G40" s="7"/>
      <c r="H40" s="7"/>
      <c r="I40" s="7"/>
    </row>
    <row r="43" spans="1:9" s="4" customFormat="1" ht="12.75">
      <c r="A43" s="9" t="s">
        <v>6</v>
      </c>
      <c r="B43" s="9"/>
      <c r="C43" s="9"/>
      <c r="D43" s="9"/>
      <c r="E43" s="9"/>
      <c r="F43" s="9"/>
      <c r="G43" s="9"/>
      <c r="H43" s="9"/>
      <c r="I43" s="9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</sheetData>
  <sheetProtection selectLockedCells="1" selectUnlockedCells="1"/>
  <mergeCells count="7">
    <mergeCell ref="A1:I1"/>
    <mergeCell ref="A2:I2"/>
    <mergeCell ref="A17:I17"/>
    <mergeCell ref="A18:I18"/>
    <mergeCell ref="A19:I19"/>
    <mergeCell ref="A20:I20"/>
    <mergeCell ref="A43:I43"/>
  </mergeCells>
  <printOptions/>
  <pageMargins left="0.7" right="0.7" top="1.14375" bottom="1.14375" header="0.5118055555555555" footer="0.5118055555555555"/>
  <pageSetup horizontalDpi="300" verticalDpi="300" orientation="portrait" paperSize="9" scale="9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51"/>
  <sheetViews>
    <sheetView workbookViewId="0" topLeftCell="A36">
      <selection activeCell="H58" sqref="H58"/>
    </sheetView>
  </sheetViews>
  <sheetFormatPr defaultColWidth="9.00390625" defaultRowHeight="25.5" customHeight="1"/>
  <cols>
    <col min="1" max="1" width="8.75390625" style="271" customWidth="1"/>
    <col min="2" max="2" width="7.75390625" style="272" customWidth="1"/>
    <col min="3" max="3" width="40.125" style="273" customWidth="1"/>
    <col min="4" max="4" width="9.625" style="273" customWidth="1"/>
    <col min="5" max="5" width="8.50390625" style="273" customWidth="1"/>
    <col min="6" max="6" width="8.50390625" style="274" customWidth="1"/>
    <col min="7" max="8" width="8.50390625" style="273" customWidth="1"/>
    <col min="9" max="10" width="8.50390625" style="0" customWidth="1"/>
    <col min="11" max="11" width="15.375" style="0" customWidth="1"/>
    <col min="12" max="15" width="8.50390625" style="0" customWidth="1"/>
    <col min="16" max="255" width="8.50390625" style="273" customWidth="1"/>
    <col min="256" max="16384" width="10.50390625" style="0" customWidth="1"/>
  </cols>
  <sheetData>
    <row r="1" spans="1:15" s="271" customFormat="1" ht="35.25" customHeight="1">
      <c r="A1" s="275" t="s">
        <v>15</v>
      </c>
      <c r="B1" s="276"/>
      <c r="C1" s="277"/>
      <c r="D1" s="273"/>
      <c r="E1" s="273"/>
      <c r="F1" s="274"/>
      <c r="I1"/>
      <c r="J1"/>
      <c r="K1"/>
      <c r="L1"/>
      <c r="M1"/>
      <c r="N1"/>
      <c r="O1"/>
    </row>
    <row r="2" spans="1:5" ht="13.5" customHeight="1">
      <c r="A2" s="278"/>
      <c r="B2" s="279"/>
      <c r="C2" s="277"/>
      <c r="E2" s="280" t="s">
        <v>280</v>
      </c>
    </row>
    <row r="3" spans="1:10" ht="51" customHeight="1">
      <c r="A3" s="281" t="s">
        <v>281</v>
      </c>
      <c r="B3" s="282" t="s">
        <v>282</v>
      </c>
      <c r="C3" s="283" t="s">
        <v>283</v>
      </c>
      <c r="D3" s="284" t="s">
        <v>284</v>
      </c>
      <c r="E3" s="285" t="s">
        <v>247</v>
      </c>
      <c r="F3" s="286" t="s">
        <v>285</v>
      </c>
      <c r="H3"/>
      <c r="J3" t="s">
        <v>121</v>
      </c>
    </row>
    <row r="4" spans="1:8" ht="31.5" customHeight="1">
      <c r="A4" s="287"/>
      <c r="B4" s="288"/>
      <c r="C4" s="289" t="s">
        <v>286</v>
      </c>
      <c r="D4" s="290">
        <f>D5+D7+D8+D9+D11+D12+D13+D14+D15</f>
        <v>42099</v>
      </c>
      <c r="E4" s="290">
        <f>+E5+E6+E10+E13+E14+E15</f>
        <v>37199</v>
      </c>
      <c r="F4" s="291">
        <f>+E4/D4*100</f>
        <v>88.36076866433882</v>
      </c>
      <c r="H4"/>
    </row>
    <row r="5" spans="1:8" ht="32.25" customHeight="1">
      <c r="A5" s="292">
        <v>1100015</v>
      </c>
      <c r="B5" s="293"/>
      <c r="C5" s="294" t="s">
        <v>287</v>
      </c>
      <c r="D5" s="295">
        <v>5700</v>
      </c>
      <c r="E5" s="295">
        <v>4458</v>
      </c>
      <c r="F5" s="296">
        <f>+E5/D5*100</f>
        <v>78.21052631578948</v>
      </c>
      <c r="H5"/>
    </row>
    <row r="6" spans="1:8" ht="24" customHeight="1">
      <c r="A6" s="297">
        <v>1100023</v>
      </c>
      <c r="B6" s="298"/>
      <c r="C6" s="299" t="s">
        <v>288</v>
      </c>
      <c r="D6" s="300">
        <f>SUM(D7:D9)</f>
        <v>3929</v>
      </c>
      <c r="E6" s="300">
        <v>2729</v>
      </c>
      <c r="F6" s="301">
        <f>+E6/D6*100</f>
        <v>69.45787732247392</v>
      </c>
      <c r="H6"/>
    </row>
    <row r="7" spans="1:9" ht="29.25" customHeight="1">
      <c r="A7" s="302">
        <v>1100023</v>
      </c>
      <c r="B7" s="303"/>
      <c r="C7" s="304" t="s">
        <v>289</v>
      </c>
      <c r="D7" s="305">
        <v>1900</v>
      </c>
      <c r="E7" s="305">
        <v>1150</v>
      </c>
      <c r="F7" s="296">
        <f>+E7/D7*100</f>
        <v>60.526315789473685</v>
      </c>
      <c r="I7" t="s">
        <v>121</v>
      </c>
    </row>
    <row r="8" spans="1:16" ht="29.25" customHeight="1">
      <c r="A8" s="302">
        <v>1100023</v>
      </c>
      <c r="B8" s="303"/>
      <c r="C8" s="304" t="s">
        <v>290</v>
      </c>
      <c r="D8" s="295">
        <v>1000</v>
      </c>
      <c r="E8" s="295">
        <v>784</v>
      </c>
      <c r="F8" s="296">
        <f>+E8/D8*100</f>
        <v>78.4</v>
      </c>
      <c r="I8" t="s">
        <v>121</v>
      </c>
      <c r="J8" t="s">
        <v>121</v>
      </c>
      <c r="L8" t="s">
        <v>121</v>
      </c>
      <c r="P8" s="273" t="s">
        <v>121</v>
      </c>
    </row>
    <row r="9" spans="1:6" ht="18" customHeight="1">
      <c r="A9" s="302">
        <v>1100023</v>
      </c>
      <c r="B9" s="303"/>
      <c r="C9" s="304" t="s">
        <v>291</v>
      </c>
      <c r="D9" s="295">
        <v>1029</v>
      </c>
      <c r="E9" s="295">
        <v>795</v>
      </c>
      <c r="F9" s="296">
        <f>+E9/D9*100</f>
        <v>77.25947521865889</v>
      </c>
    </row>
    <row r="10" spans="1:9" ht="21.75" customHeight="1">
      <c r="A10" s="297">
        <v>1100049</v>
      </c>
      <c r="B10" s="306"/>
      <c r="C10" s="299" t="s">
        <v>292</v>
      </c>
      <c r="D10" s="300">
        <f>SUM(D11:D12)</f>
        <v>820</v>
      </c>
      <c r="E10" s="300">
        <v>630</v>
      </c>
      <c r="F10" s="301">
        <f>+E10/D10*100</f>
        <v>76.82926829268293</v>
      </c>
      <c r="I10" t="s">
        <v>121</v>
      </c>
    </row>
    <row r="11" spans="1:11" ht="47.25" customHeight="1">
      <c r="A11" s="302">
        <v>1100049</v>
      </c>
      <c r="B11" s="303"/>
      <c r="C11" s="304" t="s">
        <v>293</v>
      </c>
      <c r="D11" s="295">
        <v>520</v>
      </c>
      <c r="E11" s="295">
        <v>420</v>
      </c>
      <c r="F11" s="296">
        <f>+E11/D11*100</f>
        <v>80.76923076923077</v>
      </c>
      <c r="G11" s="307"/>
      <c r="I11" t="s">
        <v>121</v>
      </c>
      <c r="K11" t="s">
        <v>121</v>
      </c>
    </row>
    <row r="12" spans="1:10" ht="29.25" customHeight="1">
      <c r="A12" s="302">
        <v>1100049</v>
      </c>
      <c r="B12" s="303"/>
      <c r="C12" s="304" t="s">
        <v>294</v>
      </c>
      <c r="D12" s="295">
        <v>300</v>
      </c>
      <c r="E12" s="295">
        <v>210</v>
      </c>
      <c r="F12" s="296">
        <f>+E12/D12*100</f>
        <v>70</v>
      </c>
      <c r="J12" t="s">
        <v>121</v>
      </c>
    </row>
    <row r="13" spans="1:8" ht="32.25" customHeight="1">
      <c r="A13" s="292">
        <v>1100056</v>
      </c>
      <c r="B13" s="293"/>
      <c r="C13" s="294" t="s">
        <v>295</v>
      </c>
      <c r="D13" s="308">
        <v>9700</v>
      </c>
      <c r="E13" s="308">
        <v>7676</v>
      </c>
      <c r="F13" s="309">
        <f>+E13/D13*100</f>
        <v>79.1340206185567</v>
      </c>
      <c r="H13" s="273" t="s">
        <v>121</v>
      </c>
    </row>
    <row r="14" spans="1:6" ht="32.25" customHeight="1">
      <c r="A14" s="292">
        <v>1000025</v>
      </c>
      <c r="B14" s="293"/>
      <c r="C14" s="294" t="s">
        <v>296</v>
      </c>
      <c r="D14" s="308">
        <v>21000</v>
      </c>
      <c r="E14" s="308">
        <v>20057</v>
      </c>
      <c r="F14" s="309">
        <f>+E14/D14*100</f>
        <v>95.50952380952381</v>
      </c>
    </row>
    <row r="15" spans="1:6" ht="35.25" customHeight="1">
      <c r="A15" s="302">
        <v>2200128</v>
      </c>
      <c r="B15" s="303"/>
      <c r="C15" s="304" t="s">
        <v>297</v>
      </c>
      <c r="D15" s="295">
        <v>950</v>
      </c>
      <c r="E15" s="295">
        <v>1649</v>
      </c>
      <c r="F15" s="296">
        <f>+E15/D15*100</f>
        <v>173.57894736842104</v>
      </c>
    </row>
    <row r="16" spans="1:6" ht="29.25" customHeight="1">
      <c r="A16" s="310"/>
      <c r="B16" s="311"/>
      <c r="C16" s="289" t="s">
        <v>298</v>
      </c>
      <c r="D16" s="312">
        <v>62709</v>
      </c>
      <c r="E16" s="312">
        <v>66963</v>
      </c>
      <c r="F16" s="291">
        <f>+E16/D16*100</f>
        <v>106.78371525618333</v>
      </c>
    </row>
    <row r="17" spans="1:6" ht="36" customHeight="1">
      <c r="A17" s="302">
        <v>1100064</v>
      </c>
      <c r="B17" s="303"/>
      <c r="C17" s="304" t="s">
        <v>249</v>
      </c>
      <c r="D17" s="295">
        <v>46394</v>
      </c>
      <c r="E17" s="295">
        <v>53042</v>
      </c>
      <c r="F17" s="296">
        <f>+E17/D17*100</f>
        <v>114.32943915161444</v>
      </c>
    </row>
    <row r="18" spans="1:6" ht="36.75" customHeight="1">
      <c r="A18" s="302">
        <v>1100072</v>
      </c>
      <c r="B18" s="303"/>
      <c r="C18" s="304" t="s">
        <v>250</v>
      </c>
      <c r="D18" s="295">
        <v>10000</v>
      </c>
      <c r="E18" s="295">
        <v>7611</v>
      </c>
      <c r="F18" s="296">
        <f>+E18/D18*100</f>
        <v>76.11</v>
      </c>
    </row>
    <row r="19" spans="1:6" ht="36.75" customHeight="1">
      <c r="A19" s="302">
        <v>1100080</v>
      </c>
      <c r="B19" s="303"/>
      <c r="C19" s="304" t="s">
        <v>299</v>
      </c>
      <c r="D19" s="295">
        <v>200</v>
      </c>
      <c r="E19" s="295">
        <v>210</v>
      </c>
      <c r="F19" s="296">
        <f>+E19/D19*100</f>
        <v>105</v>
      </c>
    </row>
    <row r="20" spans="1:6" ht="26.25" customHeight="1">
      <c r="A20" s="302">
        <v>1100081</v>
      </c>
      <c r="B20" s="303"/>
      <c r="C20" s="304" t="s">
        <v>300</v>
      </c>
      <c r="D20" s="295">
        <v>65</v>
      </c>
      <c r="E20" s="295">
        <v>25</v>
      </c>
      <c r="F20" s="296">
        <f>+E20/D20*100</f>
        <v>38.46153846153847</v>
      </c>
    </row>
    <row r="21" spans="1:6" ht="24.75" customHeight="1">
      <c r="A21" s="302">
        <v>1200055</v>
      </c>
      <c r="B21" s="303"/>
      <c r="C21" s="304" t="s">
        <v>301</v>
      </c>
      <c r="D21" s="295"/>
      <c r="E21" s="295"/>
      <c r="F21" s="296" t="s">
        <v>121</v>
      </c>
    </row>
    <row r="22" spans="1:6" ht="23.25" customHeight="1">
      <c r="A22" s="302">
        <v>1000017</v>
      </c>
      <c r="B22" s="303"/>
      <c r="C22" s="304" t="s">
        <v>302</v>
      </c>
      <c r="D22" s="295">
        <v>900</v>
      </c>
      <c r="E22" s="295">
        <v>638</v>
      </c>
      <c r="F22" s="296">
        <f>+E22/D22*100</f>
        <v>70.88888888888889</v>
      </c>
    </row>
    <row r="23" spans="1:10" ht="17.25" customHeight="1">
      <c r="A23" s="302">
        <v>1200056</v>
      </c>
      <c r="B23" s="303"/>
      <c r="C23" s="304" t="s">
        <v>303</v>
      </c>
      <c r="D23" s="295">
        <v>5000</v>
      </c>
      <c r="E23" s="295">
        <v>5437</v>
      </c>
      <c r="F23" s="296">
        <f>+E23/D23*100</f>
        <v>108.74</v>
      </c>
      <c r="J23" t="s">
        <v>121</v>
      </c>
    </row>
    <row r="24" spans="1:6" ht="29.25" customHeight="1">
      <c r="A24" s="302">
        <v>2200103</v>
      </c>
      <c r="B24" s="303"/>
      <c r="C24" s="304" t="s">
        <v>304</v>
      </c>
      <c r="D24" s="295">
        <v>150</v>
      </c>
      <c r="E24" s="295" t="s">
        <v>121</v>
      </c>
      <c r="F24" s="296">
        <f>+E24/D24*100</f>
        <v>0</v>
      </c>
    </row>
    <row r="25" spans="1:6" ht="25.5" customHeight="1">
      <c r="A25" s="302" t="s">
        <v>305</v>
      </c>
      <c r="B25" s="303"/>
      <c r="C25" s="304" t="s">
        <v>306</v>
      </c>
      <c r="D25" s="295"/>
      <c r="E25" s="295"/>
      <c r="F25" s="296" t="s">
        <v>121</v>
      </c>
    </row>
    <row r="26" spans="1:6" ht="25.5" customHeight="1">
      <c r="A26" s="310"/>
      <c r="B26" s="311"/>
      <c r="C26" s="289" t="s">
        <v>307</v>
      </c>
      <c r="D26" s="312">
        <v>4224</v>
      </c>
      <c r="E26" s="312">
        <v>3302</v>
      </c>
      <c r="F26" s="291">
        <f>+E26/D26*100</f>
        <v>78.17234848484848</v>
      </c>
    </row>
    <row r="27" spans="1:6" ht="29.25" customHeight="1">
      <c r="A27" s="313" t="s">
        <v>308</v>
      </c>
      <c r="B27" s="303"/>
      <c r="C27" s="314" t="s">
        <v>309</v>
      </c>
      <c r="D27" s="295"/>
      <c r="E27" s="295"/>
      <c r="F27" s="296" t="s">
        <v>121</v>
      </c>
    </row>
    <row r="28" spans="1:6" ht="24" customHeight="1">
      <c r="A28" s="302">
        <v>1000124</v>
      </c>
      <c r="B28" s="303"/>
      <c r="C28" s="304" t="s">
        <v>310</v>
      </c>
      <c r="D28" s="295"/>
      <c r="E28" s="295"/>
      <c r="F28" s="296" t="s">
        <v>121</v>
      </c>
    </row>
    <row r="29" spans="1:6" ht="25.5" customHeight="1">
      <c r="A29" s="302" t="s">
        <v>311</v>
      </c>
      <c r="B29" s="303"/>
      <c r="C29" s="304" t="s">
        <v>312</v>
      </c>
      <c r="D29" s="295">
        <v>2</v>
      </c>
      <c r="E29" s="295">
        <v>2</v>
      </c>
      <c r="F29" s="296">
        <f>+E29/D29*100</f>
        <v>100</v>
      </c>
    </row>
    <row r="30" spans="1:6" ht="33" customHeight="1">
      <c r="A30" s="302" t="s">
        <v>313</v>
      </c>
      <c r="B30" s="303"/>
      <c r="C30" s="304" t="s">
        <v>314</v>
      </c>
      <c r="D30" s="295">
        <v>42</v>
      </c>
      <c r="E30" s="295">
        <v>56</v>
      </c>
      <c r="F30" s="296">
        <f>+E30/D30*100</f>
        <v>133.33333333333331</v>
      </c>
    </row>
    <row r="31" spans="1:6" ht="12.75" customHeight="1">
      <c r="A31" s="302" t="s">
        <v>315</v>
      </c>
      <c r="B31" s="303"/>
      <c r="C31" s="304" t="s">
        <v>316</v>
      </c>
      <c r="D31" s="295"/>
      <c r="E31" s="295"/>
      <c r="F31" s="296" t="s">
        <v>121</v>
      </c>
    </row>
    <row r="32" spans="1:6" ht="30.75" customHeight="1">
      <c r="A32" s="315" t="s">
        <v>317</v>
      </c>
      <c r="B32" s="316"/>
      <c r="C32" s="317" t="s">
        <v>318</v>
      </c>
      <c r="D32" s="318">
        <v>4000</v>
      </c>
      <c r="E32" s="318">
        <v>3082</v>
      </c>
      <c r="F32" s="296">
        <f>+E32/D32*100</f>
        <v>77.05</v>
      </c>
    </row>
    <row r="33" spans="1:6" ht="24.75" customHeight="1">
      <c r="A33" s="302" t="s">
        <v>319</v>
      </c>
      <c r="B33" s="303"/>
      <c r="C33" s="304" t="s">
        <v>320</v>
      </c>
      <c r="D33" s="295">
        <v>100</v>
      </c>
      <c r="E33" s="295">
        <v>130</v>
      </c>
      <c r="F33" s="296">
        <f>+E33/D33*100</f>
        <v>130</v>
      </c>
    </row>
    <row r="34" spans="1:6" ht="27.75" customHeight="1">
      <c r="A34" s="302">
        <v>1000116</v>
      </c>
      <c r="B34" s="303"/>
      <c r="C34" s="304" t="s">
        <v>321</v>
      </c>
      <c r="D34" s="295"/>
      <c r="E34" s="295">
        <v>19</v>
      </c>
      <c r="F34" s="296" t="s">
        <v>121</v>
      </c>
    </row>
    <row r="35" spans="1:6" ht="20.25" customHeight="1">
      <c r="A35" s="302">
        <v>1200057</v>
      </c>
      <c r="B35" s="303"/>
      <c r="C35" s="304" t="s">
        <v>322</v>
      </c>
      <c r="D35" s="295">
        <v>80</v>
      </c>
      <c r="E35" s="295">
        <v>13</v>
      </c>
      <c r="F35" s="296">
        <f>+E35/D35*100</f>
        <v>16.25</v>
      </c>
    </row>
    <row r="36" spans="1:6" ht="18" customHeight="1">
      <c r="A36" s="302">
        <v>1000181</v>
      </c>
      <c r="B36" s="303"/>
      <c r="C36" s="304" t="s">
        <v>323</v>
      </c>
      <c r="D36" s="295"/>
      <c r="E36" s="295"/>
      <c r="F36" s="296" t="s">
        <v>121</v>
      </c>
    </row>
    <row r="37" spans="1:6" ht="20.25" customHeight="1">
      <c r="A37" s="310"/>
      <c r="B37" s="311"/>
      <c r="C37" s="289" t="s">
        <v>324</v>
      </c>
      <c r="D37" s="312">
        <f>D38+D40+D41</f>
        <v>2300</v>
      </c>
      <c r="E37" s="312">
        <f>+E38+E39</f>
        <v>2387</v>
      </c>
      <c r="F37" s="291">
        <f>+E37/D37*100</f>
        <v>103.78260869565217</v>
      </c>
    </row>
    <row r="38" spans="1:7" ht="20.25" customHeight="1">
      <c r="A38" s="292">
        <v>1000215</v>
      </c>
      <c r="B38" s="293"/>
      <c r="C38" s="294" t="s">
        <v>325</v>
      </c>
      <c r="D38" s="295">
        <v>1150</v>
      </c>
      <c r="E38" s="295">
        <v>1189</v>
      </c>
      <c r="F38" s="296">
        <f>+E38/D38*100</f>
        <v>103.39130434782608</v>
      </c>
      <c r="G38" s="273" t="s">
        <v>121</v>
      </c>
    </row>
    <row r="39" spans="1:6" ht="16.5" customHeight="1">
      <c r="A39" s="297">
        <v>1000207</v>
      </c>
      <c r="B39" s="298"/>
      <c r="C39" s="299" t="s">
        <v>326</v>
      </c>
      <c r="D39" s="300">
        <f>SUM(D40:D41)</f>
        <v>1150</v>
      </c>
      <c r="E39" s="300">
        <v>1198</v>
      </c>
      <c r="F39" s="301">
        <f>+E39/D39*100</f>
        <v>104.17391304347825</v>
      </c>
    </row>
    <row r="40" spans="1:6" ht="25.5" customHeight="1">
      <c r="A40" s="302">
        <v>1000207</v>
      </c>
      <c r="B40" s="303" t="s">
        <v>327</v>
      </c>
      <c r="C40" s="304" t="s">
        <v>328</v>
      </c>
      <c r="D40" s="295">
        <v>960</v>
      </c>
      <c r="E40" s="295">
        <v>1013</v>
      </c>
      <c r="F40" s="296">
        <f>+E40/D40*100</f>
        <v>105.52083333333333</v>
      </c>
    </row>
    <row r="41" spans="1:255" ht="25.5" customHeight="1">
      <c r="A41" s="302">
        <v>1000207</v>
      </c>
      <c r="B41" s="303" t="s">
        <v>329</v>
      </c>
      <c r="C41" s="304" t="s">
        <v>330</v>
      </c>
      <c r="D41" s="295">
        <v>190</v>
      </c>
      <c r="E41" s="295">
        <v>185</v>
      </c>
      <c r="F41" s="296">
        <f>+E41/D41*100</f>
        <v>97.36842105263158</v>
      </c>
      <c r="G41"/>
      <c r="H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10" ht="33" customHeight="1">
      <c r="A42" s="319"/>
      <c r="B42" s="320"/>
      <c r="C42" s="321" t="s">
        <v>331</v>
      </c>
      <c r="D42" s="322" t="s">
        <v>284</v>
      </c>
      <c r="E42" s="323" t="s">
        <v>247</v>
      </c>
      <c r="F42" s="324" t="s">
        <v>285</v>
      </c>
      <c r="J42" t="s">
        <v>121</v>
      </c>
    </row>
    <row r="43" spans="1:12" ht="40.5" customHeight="1">
      <c r="A43" s="325" t="s">
        <v>267</v>
      </c>
      <c r="B43" s="326"/>
      <c r="C43" s="317" t="s">
        <v>268</v>
      </c>
      <c r="D43" s="327">
        <v>30</v>
      </c>
      <c r="E43" s="327">
        <v>1458</v>
      </c>
      <c r="F43" s="296">
        <f>+E43/D43*100</f>
        <v>4860</v>
      </c>
      <c r="L43" t="s">
        <v>121</v>
      </c>
    </row>
    <row r="44" spans="1:8" ht="25.5" customHeight="1">
      <c r="A44" s="328" t="s">
        <v>332</v>
      </c>
      <c r="B44" s="328"/>
      <c r="C44" s="328"/>
      <c r="D44" s="328"/>
      <c r="E44" s="328"/>
      <c r="F44" s="328"/>
      <c r="G44" s="270"/>
      <c r="H44" s="270"/>
    </row>
    <row r="45" spans="1:5" ht="25.5" customHeight="1">
      <c r="A45" s="329" t="s">
        <v>333</v>
      </c>
      <c r="B45" s="329"/>
      <c r="C45" s="329"/>
      <c r="D45" s="329"/>
      <c r="E45" s="329"/>
    </row>
    <row r="46" spans="1:10" ht="25.5" customHeight="1">
      <c r="A46" s="266" t="s">
        <v>165</v>
      </c>
      <c r="B46" s="266"/>
      <c r="C46" s="266"/>
      <c r="D46" s="267" t="s">
        <v>278</v>
      </c>
      <c r="E46" s="267"/>
      <c r="J46" t="s">
        <v>121</v>
      </c>
    </row>
    <row r="47" spans="1:5" ht="25.5" customHeight="1">
      <c r="A47" s="269" t="s">
        <v>279</v>
      </c>
      <c r="B47" s="269"/>
      <c r="C47" s="269"/>
      <c r="D47" s="270" t="s">
        <v>188</v>
      </c>
      <c r="E47" s="270"/>
    </row>
    <row r="48" spans="1:5" ht="25.5" customHeight="1">
      <c r="A48" s="268"/>
      <c r="B48" s="268"/>
      <c r="C48" s="268"/>
      <c r="D48" s="268"/>
      <c r="E48" s="268"/>
    </row>
    <row r="49" spans="1:5" ht="25.5" customHeight="1">
      <c r="A49" s="330" t="s">
        <v>121</v>
      </c>
      <c r="B49" s="330"/>
      <c r="C49"/>
      <c r="D49" s="330"/>
      <c r="E49" s="330"/>
    </row>
    <row r="51" ht="25.5" customHeight="1">
      <c r="I51" t="s">
        <v>121</v>
      </c>
    </row>
  </sheetData>
  <sheetProtection selectLockedCells="1" selectUnlockedCells="1"/>
  <mergeCells count="3">
    <mergeCell ref="A44:F44"/>
    <mergeCell ref="A45:E45"/>
    <mergeCell ref="A47:C47"/>
  </mergeCells>
  <printOptions/>
  <pageMargins left="0.75" right="0.75" top="0.21736111111111112" bottom="0.7472222222222222" header="0.5118055555555555" footer="0.5118055555555555"/>
  <pageSetup horizontalDpi="300" verticalDpi="300" orientation="portrait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36">
      <selection activeCell="G79" sqref="G79"/>
    </sheetView>
  </sheetViews>
  <sheetFormatPr defaultColWidth="9.00390625" defaultRowHeight="14.25"/>
  <cols>
    <col min="1" max="1" width="8.50390625" style="273" customWidth="1"/>
    <col min="2" max="2" width="8.50390625" style="331" customWidth="1"/>
    <col min="3" max="3" width="45.50390625" style="273" customWidth="1"/>
    <col min="4" max="4" width="9.625" style="273" customWidth="1"/>
    <col min="5" max="5" width="8.625" style="273" customWidth="1"/>
    <col min="6" max="6" width="8.50390625" style="332" customWidth="1"/>
    <col min="7" max="16384" width="8.50390625" style="273" customWidth="1"/>
  </cols>
  <sheetData>
    <row r="1" spans="1:3" ht="13.5" customHeight="1">
      <c r="A1" s="333" t="s">
        <v>334</v>
      </c>
      <c r="B1" s="334"/>
      <c r="C1" s="335"/>
    </row>
    <row r="2" spans="1:6" ht="12.75" customHeight="1">
      <c r="A2" s="336"/>
      <c r="B2" s="337"/>
      <c r="C2" s="338"/>
      <c r="E2" s="280" t="s">
        <v>335</v>
      </c>
      <c r="F2" s="339"/>
    </row>
    <row r="3" spans="1:6" ht="45" customHeight="1">
      <c r="A3" s="281" t="s">
        <v>336</v>
      </c>
      <c r="B3" s="340" t="s">
        <v>282</v>
      </c>
      <c r="C3" s="341" t="s">
        <v>283</v>
      </c>
      <c r="D3" s="342" t="s">
        <v>337</v>
      </c>
      <c r="E3" s="285" t="s">
        <v>247</v>
      </c>
      <c r="F3" s="343" t="s">
        <v>285</v>
      </c>
    </row>
    <row r="4" spans="1:6" ht="15.75" customHeight="1">
      <c r="A4" s="310"/>
      <c r="B4" s="311"/>
      <c r="C4" s="289" t="s">
        <v>338</v>
      </c>
      <c r="D4" s="344">
        <f>SUM(D5:D9)</f>
        <v>440</v>
      </c>
      <c r="E4" s="344">
        <f>+E6+E7+E8+E9</f>
        <v>380</v>
      </c>
      <c r="F4" s="345">
        <f>+E4/D4*100</f>
        <v>86.36363636363636</v>
      </c>
    </row>
    <row r="5" spans="1:6" ht="15.75" customHeight="1">
      <c r="A5" s="302">
        <v>1100049</v>
      </c>
      <c r="B5" s="346"/>
      <c r="C5" s="304" t="s">
        <v>292</v>
      </c>
      <c r="D5" s="347"/>
      <c r="E5" s="347"/>
      <c r="F5" s="348"/>
    </row>
    <row r="6" spans="1:6" s="277" customFormat="1" ht="29.25" customHeight="1">
      <c r="A6" s="302">
        <v>1100082</v>
      </c>
      <c r="B6" s="303"/>
      <c r="C6" s="304" t="s">
        <v>339</v>
      </c>
      <c r="D6" s="305">
        <v>140</v>
      </c>
      <c r="E6" s="305">
        <v>110</v>
      </c>
      <c r="F6" s="349">
        <f>+E6/D6*100</f>
        <v>78.57142857142857</v>
      </c>
    </row>
    <row r="7" spans="1:6" s="277" customFormat="1" ht="34.5" customHeight="1">
      <c r="A7" s="302">
        <v>1100083</v>
      </c>
      <c r="B7" s="303"/>
      <c r="C7" s="304" t="s">
        <v>340</v>
      </c>
      <c r="D7" s="305">
        <v>75</v>
      </c>
      <c r="E7" s="305">
        <v>60</v>
      </c>
      <c r="F7" s="349">
        <f>+E7/D7*100</f>
        <v>80</v>
      </c>
    </row>
    <row r="8" spans="1:6" s="277" customFormat="1" ht="43.5" customHeight="1">
      <c r="A8" s="302">
        <v>1100084</v>
      </c>
      <c r="B8" s="303"/>
      <c r="C8" s="304" t="s">
        <v>341</v>
      </c>
      <c r="D8" s="305">
        <v>45</v>
      </c>
      <c r="E8" s="305">
        <v>40</v>
      </c>
      <c r="F8" s="349">
        <f>+E8/D8*100</f>
        <v>88.88888888888889</v>
      </c>
    </row>
    <row r="9" spans="1:6" s="277" customFormat="1" ht="31.5" customHeight="1">
      <c r="A9" s="302">
        <v>1100085</v>
      </c>
      <c r="B9" s="303"/>
      <c r="C9" s="304" t="s">
        <v>342</v>
      </c>
      <c r="D9" s="305">
        <v>180</v>
      </c>
      <c r="E9" s="305">
        <v>170</v>
      </c>
      <c r="F9" s="349">
        <f>+E9/D9*100</f>
        <v>94.44444444444444</v>
      </c>
    </row>
    <row r="10" spans="1:6" s="277" customFormat="1" ht="21.75" customHeight="1">
      <c r="A10" s="302">
        <v>1200056</v>
      </c>
      <c r="B10" s="303"/>
      <c r="C10" s="304" t="s">
        <v>303</v>
      </c>
      <c r="D10" s="305"/>
      <c r="E10" s="305"/>
      <c r="F10" s="349"/>
    </row>
    <row r="11" spans="1:6" s="277" customFormat="1" ht="23.25" customHeight="1">
      <c r="A11" s="302">
        <v>1200057</v>
      </c>
      <c r="B11" s="303"/>
      <c r="C11" s="350" t="s">
        <v>322</v>
      </c>
      <c r="D11" s="305"/>
      <c r="E11" s="305"/>
      <c r="F11" s="349"/>
    </row>
    <row r="12" spans="1:6" s="277" customFormat="1" ht="33.75" customHeight="1">
      <c r="A12" s="302">
        <v>1200055</v>
      </c>
      <c r="B12" s="303"/>
      <c r="C12" s="304" t="s">
        <v>301</v>
      </c>
      <c r="D12" s="305"/>
      <c r="E12" s="305"/>
      <c r="F12" s="349"/>
    </row>
    <row r="13" spans="1:6" ht="15.75" customHeight="1">
      <c r="A13" s="310"/>
      <c r="B13" s="311"/>
      <c r="C13" s="289" t="s">
        <v>343</v>
      </c>
      <c r="D13" s="344">
        <f>SUM(D14:D17)</f>
        <v>780</v>
      </c>
      <c r="E13" s="344">
        <v>540</v>
      </c>
      <c r="F13" s="345">
        <f>+E13/D13*100</f>
        <v>69.23076923076923</v>
      </c>
    </row>
    <row r="14" spans="1:6" ht="29.25" customHeight="1">
      <c r="A14" s="302">
        <v>1900026</v>
      </c>
      <c r="B14" s="303"/>
      <c r="C14" s="304" t="s">
        <v>344</v>
      </c>
      <c r="D14" s="305">
        <v>170</v>
      </c>
      <c r="E14" s="305">
        <v>257</v>
      </c>
      <c r="F14" s="349">
        <f>+E14/D14*100</f>
        <v>151.1764705882353</v>
      </c>
    </row>
    <row r="15" spans="1:6" ht="28.5" customHeight="1">
      <c r="A15" s="302">
        <v>1900034</v>
      </c>
      <c r="B15" s="303"/>
      <c r="C15" s="304" t="s">
        <v>345</v>
      </c>
      <c r="D15" s="305">
        <v>185</v>
      </c>
      <c r="E15" s="305">
        <v>17</v>
      </c>
      <c r="F15" s="349">
        <f>+E15/D15*100</f>
        <v>9.18918918918919</v>
      </c>
    </row>
    <row r="16" spans="1:6" ht="29.25" customHeight="1">
      <c r="A16" s="302">
        <v>1900035</v>
      </c>
      <c r="B16" s="303"/>
      <c r="C16" s="304" t="s">
        <v>346</v>
      </c>
      <c r="D16" s="305">
        <v>130</v>
      </c>
      <c r="E16" s="305">
        <v>151</v>
      </c>
      <c r="F16" s="349">
        <f>+E16/D16*100</f>
        <v>116.15384615384616</v>
      </c>
    </row>
    <row r="17" spans="1:6" ht="15.75" customHeight="1">
      <c r="A17" s="302">
        <v>1900042</v>
      </c>
      <c r="B17" s="303"/>
      <c r="C17" s="304" t="s">
        <v>347</v>
      </c>
      <c r="D17" s="305">
        <v>295</v>
      </c>
      <c r="E17" s="305">
        <v>115</v>
      </c>
      <c r="F17" s="349">
        <f>+E17/D17*100</f>
        <v>38.983050847457626</v>
      </c>
    </row>
    <row r="18" spans="1:6" ht="15.75" customHeight="1">
      <c r="A18" s="310"/>
      <c r="B18" s="311"/>
      <c r="C18" s="289" t="s">
        <v>348</v>
      </c>
      <c r="D18" s="344">
        <f>D20+D21+D22+D24</f>
        <v>3155</v>
      </c>
      <c r="E18" s="344">
        <v>1504</v>
      </c>
      <c r="F18" s="345">
        <f>+E18/D18*100</f>
        <v>47.670364500792395</v>
      </c>
    </row>
    <row r="19" spans="1:14" ht="22.5" customHeight="1">
      <c r="A19" s="297">
        <v>1700038</v>
      </c>
      <c r="B19" s="306"/>
      <c r="C19" s="299" t="s">
        <v>349</v>
      </c>
      <c r="D19" s="351">
        <f>SUM(D20:D22)</f>
        <v>2955</v>
      </c>
      <c r="E19" s="351">
        <v>662</v>
      </c>
      <c r="F19" s="352">
        <f>+E19/D19*100</f>
        <v>22.402707275803724</v>
      </c>
      <c r="I19"/>
      <c r="J19"/>
      <c r="K19"/>
      <c r="L19"/>
      <c r="M19"/>
      <c r="N19"/>
    </row>
    <row r="20" spans="1:14" ht="24" customHeight="1">
      <c r="A20" s="302">
        <v>1700038</v>
      </c>
      <c r="B20" s="303"/>
      <c r="C20" s="304" t="s">
        <v>350</v>
      </c>
      <c r="D20" s="305">
        <v>170</v>
      </c>
      <c r="E20" s="305">
        <v>162</v>
      </c>
      <c r="F20" s="349">
        <f>+E20/D20*100</f>
        <v>95.29411764705881</v>
      </c>
      <c r="H20" s="273" t="s">
        <v>121</v>
      </c>
      <c r="I20"/>
      <c r="J20"/>
      <c r="K20" t="s">
        <v>121</v>
      </c>
      <c r="L20"/>
      <c r="M20"/>
      <c r="N20"/>
    </row>
    <row r="21" spans="1:14" ht="28.5" customHeight="1">
      <c r="A21" s="302">
        <v>1700038</v>
      </c>
      <c r="B21" s="303"/>
      <c r="C21" s="304" t="s">
        <v>351</v>
      </c>
      <c r="D21" s="305">
        <v>1373</v>
      </c>
      <c r="E21" s="305">
        <v>250</v>
      </c>
      <c r="F21" s="349">
        <f>+E21/D21*100</f>
        <v>18.20830298616169</v>
      </c>
      <c r="I21"/>
      <c r="J21"/>
      <c r="K21"/>
      <c r="L21"/>
      <c r="M21"/>
      <c r="N21"/>
    </row>
    <row r="22" spans="1:14" ht="27.75" customHeight="1">
      <c r="A22" s="302">
        <v>1700038</v>
      </c>
      <c r="B22" s="303"/>
      <c r="C22" s="304" t="s">
        <v>352</v>
      </c>
      <c r="D22" s="305">
        <v>1412</v>
      </c>
      <c r="E22" s="305">
        <v>250</v>
      </c>
      <c r="F22" s="349">
        <f>+E22/D22*100</f>
        <v>17.70538243626062</v>
      </c>
      <c r="I22"/>
      <c r="J22"/>
      <c r="K22"/>
      <c r="L22"/>
      <c r="M22"/>
      <c r="N22"/>
    </row>
    <row r="23" spans="1:14" ht="15.75" customHeight="1">
      <c r="A23" s="302">
        <v>1700054</v>
      </c>
      <c r="B23" s="303"/>
      <c r="C23" s="304" t="s">
        <v>353</v>
      </c>
      <c r="D23" s="305">
        <v>950</v>
      </c>
      <c r="E23" s="305">
        <v>808</v>
      </c>
      <c r="F23" s="349">
        <f>+E23/D23*100</f>
        <v>85.05263157894737</v>
      </c>
      <c r="I23"/>
      <c r="J23"/>
      <c r="K23"/>
      <c r="L23"/>
      <c r="M23"/>
      <c r="N23"/>
    </row>
    <row r="24" spans="1:14" ht="15.75" customHeight="1">
      <c r="A24" s="302">
        <v>1700055</v>
      </c>
      <c r="B24" s="303"/>
      <c r="C24" s="304" t="s">
        <v>354</v>
      </c>
      <c r="D24" s="305">
        <v>200</v>
      </c>
      <c r="E24" s="305">
        <v>34</v>
      </c>
      <c r="F24" s="349">
        <f>+E24/D24*100</f>
        <v>17</v>
      </c>
      <c r="I24"/>
      <c r="J24"/>
      <c r="K24"/>
      <c r="L24"/>
      <c r="M24"/>
      <c r="N24"/>
    </row>
    <row r="25" spans="1:14" ht="15.75" customHeight="1">
      <c r="A25" s="353"/>
      <c r="B25" s="354"/>
      <c r="C25" s="355" t="s">
        <v>355</v>
      </c>
      <c r="D25" s="356">
        <f>D26+D27</f>
        <v>185</v>
      </c>
      <c r="E25" s="356">
        <v>165</v>
      </c>
      <c r="F25" s="357">
        <f>+E25/D25*100</f>
        <v>89.1891891891892</v>
      </c>
      <c r="H25" s="273" t="s">
        <v>121</v>
      </c>
      <c r="I25"/>
      <c r="J25" t="s">
        <v>121</v>
      </c>
      <c r="K25"/>
      <c r="L25"/>
      <c r="M25"/>
      <c r="N25"/>
    </row>
    <row r="26" spans="1:10" ht="12.75">
      <c r="A26" s="292">
        <v>1000215</v>
      </c>
      <c r="B26" s="293"/>
      <c r="C26" s="294" t="s">
        <v>325</v>
      </c>
      <c r="D26" s="358">
        <v>45</v>
      </c>
      <c r="E26" s="358">
        <v>25</v>
      </c>
      <c r="F26" s="359">
        <f>+E26/D26*100</f>
        <v>55.55555555555556</v>
      </c>
      <c r="J26" s="273" t="s">
        <v>121</v>
      </c>
    </row>
    <row r="27" spans="1:9" ht="12.75">
      <c r="A27" s="297">
        <v>1000207</v>
      </c>
      <c r="B27" s="360"/>
      <c r="C27" s="299" t="s">
        <v>326</v>
      </c>
      <c r="D27" s="361">
        <v>140</v>
      </c>
      <c r="E27" s="361">
        <v>140</v>
      </c>
      <c r="F27" s="362">
        <f>+E27/D27*100</f>
        <v>100</v>
      </c>
      <c r="I27" s="273" t="s">
        <v>121</v>
      </c>
    </row>
    <row r="28" spans="1:6" ht="12.75">
      <c r="A28" s="302">
        <v>1000207</v>
      </c>
      <c r="B28" s="303" t="s">
        <v>327</v>
      </c>
      <c r="C28" s="304" t="s">
        <v>328</v>
      </c>
      <c r="D28" s="305">
        <v>130</v>
      </c>
      <c r="E28" s="305">
        <v>130</v>
      </c>
      <c r="F28" s="349">
        <f>+E28/D28*100</f>
        <v>100</v>
      </c>
    </row>
    <row r="29" spans="1:6" ht="12.75">
      <c r="A29" s="302">
        <v>1000207</v>
      </c>
      <c r="B29" s="303" t="s">
        <v>329</v>
      </c>
      <c r="C29" s="304" t="s">
        <v>330</v>
      </c>
      <c r="D29" s="305">
        <v>10</v>
      </c>
      <c r="E29" s="305">
        <v>10</v>
      </c>
      <c r="F29" s="349">
        <f>+E29/D29*100</f>
        <v>100</v>
      </c>
    </row>
    <row r="30" spans="1:10" ht="12.75">
      <c r="A30" s="363"/>
      <c r="B30" s="364"/>
      <c r="C30" s="365" t="s">
        <v>356</v>
      </c>
      <c r="D30" s="366">
        <v>580</v>
      </c>
      <c r="E30" s="366">
        <v>140</v>
      </c>
      <c r="F30" s="367">
        <f>+E30/D30*100</f>
        <v>24.137931034482758</v>
      </c>
      <c r="J30" s="273" t="s">
        <v>121</v>
      </c>
    </row>
    <row r="31" spans="1:7" ht="12.75">
      <c r="A31" s="368" t="s">
        <v>121</v>
      </c>
      <c r="B31" s="330"/>
      <c r="C31"/>
      <c r="D31" s="330"/>
      <c r="E31" s="330"/>
      <c r="F31" s="369"/>
      <c r="G31"/>
    </row>
    <row r="32" spans="1:10" ht="12.75">
      <c r="A32" s="302">
        <v>1700038</v>
      </c>
      <c r="B32" s="303" t="s">
        <v>357</v>
      </c>
      <c r="C32" s="304" t="s">
        <v>350</v>
      </c>
      <c r="D32" s="370">
        <v>43</v>
      </c>
      <c r="E32" s="370">
        <v>32</v>
      </c>
      <c r="F32" s="371"/>
      <c r="G32"/>
      <c r="J32" s="273" t="s">
        <v>121</v>
      </c>
    </row>
    <row r="33" spans="1:7" ht="12.75">
      <c r="A33" s="302">
        <v>1700055</v>
      </c>
      <c r="B33" s="303" t="s">
        <v>357</v>
      </c>
      <c r="C33" s="304" t="s">
        <v>354</v>
      </c>
      <c r="D33" s="372">
        <v>19</v>
      </c>
      <c r="E33" s="372">
        <v>10</v>
      </c>
      <c r="F33" s="373"/>
      <c r="G33"/>
    </row>
    <row r="34" spans="1:12" ht="12.75" customHeight="1">
      <c r="A34" s="302">
        <v>1900035</v>
      </c>
      <c r="B34" s="303" t="s">
        <v>357</v>
      </c>
      <c r="C34" s="304" t="s">
        <v>346</v>
      </c>
      <c r="D34" s="372">
        <v>11</v>
      </c>
      <c r="E34" s="372">
        <v>5</v>
      </c>
      <c r="F34" s="373"/>
      <c r="H34" s="270"/>
      <c r="I34" s="270"/>
      <c r="J34" s="270"/>
      <c r="K34" s="270" t="s">
        <v>121</v>
      </c>
      <c r="L34" s="270"/>
    </row>
    <row r="35" spans="1:6" ht="12.75">
      <c r="A35" s="374">
        <v>1700054</v>
      </c>
      <c r="B35" s="375" t="s">
        <v>357</v>
      </c>
      <c r="C35" s="376" t="s">
        <v>353</v>
      </c>
      <c r="D35" s="377">
        <v>259</v>
      </c>
      <c r="E35" s="377">
        <v>278</v>
      </c>
      <c r="F35" s="378"/>
    </row>
    <row r="36" spans="1:6" ht="12.75">
      <c r="A36" s="379"/>
      <c r="B36" s="380"/>
      <c r="C36" s="329"/>
      <c r="D36" s="381"/>
      <c r="E36" s="381"/>
      <c r="F36" s="382"/>
    </row>
    <row r="37" spans="1:7" ht="12.75">
      <c r="A37" s="266" t="s">
        <v>165</v>
      </c>
      <c r="B37" s="266"/>
      <c r="C37" s="266"/>
      <c r="D37" s="267" t="s">
        <v>278</v>
      </c>
      <c r="E37" s="267"/>
      <c r="F37" s="383"/>
      <c r="G37" s="267"/>
    </row>
    <row r="38" spans="1:7" ht="12.75">
      <c r="A38" s="268"/>
      <c r="B38" s="268"/>
      <c r="C38" s="268"/>
      <c r="D38" s="268"/>
      <c r="E38" s="268"/>
      <c r="F38" s="384"/>
      <c r="G38" s="268"/>
    </row>
    <row r="39" spans="1:12" ht="12.75" customHeight="1">
      <c r="A39" s="269" t="s">
        <v>279</v>
      </c>
      <c r="B39" s="269"/>
      <c r="C39" s="269"/>
      <c r="D39" s="270" t="s">
        <v>358</v>
      </c>
      <c r="E39" s="270"/>
      <c r="F39" s="270"/>
      <c r="G39" s="270"/>
      <c r="H39" s="270"/>
      <c r="I39" s="270"/>
      <c r="J39" s="270"/>
      <c r="K39" s="270"/>
      <c r="L39" s="270"/>
    </row>
    <row r="57" ht="12.75">
      <c r="K57" s="273" t="s">
        <v>359</v>
      </c>
    </row>
  </sheetData>
  <sheetProtection selectLockedCells="1" selectUnlockedCells="1"/>
  <mergeCells count="2">
    <mergeCell ref="A39:C39"/>
    <mergeCell ref="D39:L39"/>
  </mergeCells>
  <printOptions/>
  <pageMargins left="0.75" right="0.75" top="0.56875" bottom="1.39375" header="0.5118055555555555" footer="0.5118055555555555"/>
  <pageSetup horizontalDpi="300" verticalDpi="300" orientation="portrait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34">
      <selection activeCell="H72" sqref="H72"/>
    </sheetView>
  </sheetViews>
  <sheetFormatPr defaultColWidth="9.00390625" defaultRowHeight="14.25"/>
  <cols>
    <col min="1" max="1" width="12.125" style="0" customWidth="1"/>
    <col min="2" max="2" width="6.375" style="0" customWidth="1"/>
    <col min="3" max="3" width="53.00390625" style="0" customWidth="1"/>
    <col min="4" max="4" width="8.50390625" style="0" customWidth="1"/>
    <col min="5" max="5" width="8.75390625" style="385" customWidth="1"/>
    <col min="6" max="6" width="8.50390625" style="386" customWidth="1"/>
    <col min="7" max="9" width="8.50390625" style="0" customWidth="1"/>
    <col min="10" max="10" width="22.00390625" style="0" customWidth="1"/>
    <col min="11" max="254" width="8.50390625" style="0" customWidth="1"/>
    <col min="255" max="16384" width="10.50390625" style="0" customWidth="1"/>
  </cols>
  <sheetData>
    <row r="1" spans="1:6" ht="12.75">
      <c r="A1" s="275" t="s">
        <v>17</v>
      </c>
      <c r="B1" s="276"/>
      <c r="C1" s="387"/>
      <c r="D1" s="387"/>
      <c r="E1" s="388"/>
      <c r="F1" s="389"/>
    </row>
    <row r="2" spans="1:6" ht="12.75">
      <c r="A2" s="278"/>
      <c r="B2" s="279"/>
      <c r="C2" s="387"/>
      <c r="D2" s="387"/>
      <c r="E2" s="390" t="s">
        <v>360</v>
      </c>
      <c r="F2" s="339"/>
    </row>
    <row r="3" spans="1:6" ht="57" customHeight="1">
      <c r="A3" s="281" t="s">
        <v>361</v>
      </c>
      <c r="B3" s="282" t="s">
        <v>282</v>
      </c>
      <c r="C3" s="341" t="s">
        <v>283</v>
      </c>
      <c r="D3" s="342" t="s">
        <v>337</v>
      </c>
      <c r="E3" s="285" t="s">
        <v>247</v>
      </c>
      <c r="F3" s="343" t="s">
        <v>285</v>
      </c>
    </row>
    <row r="4" spans="1:6" ht="21" customHeight="1">
      <c r="A4" s="391"/>
      <c r="B4" s="392"/>
      <c r="C4" s="393" t="s">
        <v>286</v>
      </c>
      <c r="D4" s="394">
        <f>+D5+D12+D19+D20+D21</f>
        <v>14598</v>
      </c>
      <c r="E4" s="395">
        <f>+E5+E12+E19+E20+E21</f>
        <v>7843</v>
      </c>
      <c r="F4" s="396">
        <f>+E4/D4*100</f>
        <v>53.72653788190163</v>
      </c>
    </row>
    <row r="5" spans="1:6" ht="25.5" customHeight="1">
      <c r="A5" s="397" t="s">
        <v>362</v>
      </c>
      <c r="B5" s="398"/>
      <c r="C5" s="399" t="s">
        <v>363</v>
      </c>
      <c r="D5" s="400">
        <v>6458</v>
      </c>
      <c r="E5" s="401">
        <v>3602</v>
      </c>
      <c r="F5" s="402">
        <f>+E5/D5*100</f>
        <v>55.77578197584392</v>
      </c>
    </row>
    <row r="6" spans="1:6" ht="12.75" customHeight="1">
      <c r="A6" s="302">
        <v>1100031</v>
      </c>
      <c r="B6" s="303"/>
      <c r="C6" s="403" t="s">
        <v>364</v>
      </c>
      <c r="D6" s="295">
        <v>959</v>
      </c>
      <c r="E6" s="404">
        <v>600</v>
      </c>
      <c r="F6" s="405">
        <f>+E6/D6*100</f>
        <v>62.56517205422315</v>
      </c>
    </row>
    <row r="7" spans="1:8" ht="12.75" customHeight="1">
      <c r="A7" s="302">
        <v>1100031</v>
      </c>
      <c r="B7" s="303"/>
      <c r="C7" s="403" t="s">
        <v>365</v>
      </c>
      <c r="D7" s="295">
        <v>995</v>
      </c>
      <c r="E7" s="404">
        <v>600</v>
      </c>
      <c r="F7" s="405">
        <f>+E7/D7*100</f>
        <v>60.30150753768844</v>
      </c>
      <c r="H7" t="s">
        <v>121</v>
      </c>
    </row>
    <row r="8" spans="1:9" ht="12.75" customHeight="1">
      <c r="A8" s="302">
        <v>1100031</v>
      </c>
      <c r="B8" s="303"/>
      <c r="C8" s="403" t="s">
        <v>366</v>
      </c>
      <c r="D8" s="295">
        <v>978</v>
      </c>
      <c r="E8" s="404">
        <v>600</v>
      </c>
      <c r="F8" s="405">
        <f>+E8/D8*100</f>
        <v>61.34969325153374</v>
      </c>
      <c r="I8" t="s">
        <v>121</v>
      </c>
    </row>
    <row r="9" spans="1:6" ht="12.75" customHeight="1">
      <c r="A9" s="302">
        <v>1100031</v>
      </c>
      <c r="B9" s="303"/>
      <c r="C9" s="403" t="s">
        <v>367</v>
      </c>
      <c r="D9" s="295">
        <v>1017</v>
      </c>
      <c r="E9" s="404">
        <v>600</v>
      </c>
      <c r="F9" s="405">
        <f>+E9/D9*100</f>
        <v>58.99705014749262</v>
      </c>
    </row>
    <row r="10" spans="1:8" ht="12.75" customHeight="1">
      <c r="A10" s="302">
        <v>1100031</v>
      </c>
      <c r="B10" s="303"/>
      <c r="C10" s="403" t="s">
        <v>368</v>
      </c>
      <c r="D10" s="295">
        <v>1262</v>
      </c>
      <c r="E10" s="404">
        <v>600</v>
      </c>
      <c r="F10" s="405">
        <f>+E10/D10*100</f>
        <v>47.543581616481774</v>
      </c>
      <c r="H10" t="s">
        <v>121</v>
      </c>
    </row>
    <row r="11" spans="1:8" ht="12.75" customHeight="1">
      <c r="A11" s="302">
        <v>1100031</v>
      </c>
      <c r="B11" s="303"/>
      <c r="C11" s="403" t="s">
        <v>369</v>
      </c>
      <c r="D11" s="295">
        <v>1247</v>
      </c>
      <c r="E11" s="404">
        <v>602</v>
      </c>
      <c r="F11" s="405">
        <f>+E11/D11*100</f>
        <v>48.275862068965516</v>
      </c>
      <c r="H11" t="s">
        <v>121</v>
      </c>
    </row>
    <row r="12" spans="1:7" ht="12.75" customHeight="1">
      <c r="A12" s="397" t="s">
        <v>370</v>
      </c>
      <c r="B12" s="406"/>
      <c r="C12" s="399" t="s">
        <v>292</v>
      </c>
      <c r="D12" s="400">
        <v>750</v>
      </c>
      <c r="E12" s="401">
        <v>234</v>
      </c>
      <c r="F12" s="402">
        <f>+E12/D12*100</f>
        <v>31.2</v>
      </c>
      <c r="G12" t="s">
        <v>121</v>
      </c>
    </row>
    <row r="13" spans="1:8" ht="12.75" customHeight="1">
      <c r="A13" s="315">
        <v>1100049</v>
      </c>
      <c r="B13" s="316"/>
      <c r="C13" s="407" t="s">
        <v>371</v>
      </c>
      <c r="D13" s="318">
        <v>135</v>
      </c>
      <c r="E13" s="408">
        <v>40</v>
      </c>
      <c r="F13" s="405">
        <f>+E13/D13*100</f>
        <v>29.629629629629626</v>
      </c>
      <c r="H13" t="s">
        <v>121</v>
      </c>
    </row>
    <row r="14" spans="1:9" ht="12.75" customHeight="1">
      <c r="A14" s="315">
        <v>1100049</v>
      </c>
      <c r="B14" s="316"/>
      <c r="C14" s="407" t="s">
        <v>372</v>
      </c>
      <c r="D14" s="318">
        <v>125</v>
      </c>
      <c r="E14" s="408">
        <v>39</v>
      </c>
      <c r="F14" s="405">
        <f>+E14/D14*100</f>
        <v>31.2</v>
      </c>
      <c r="I14" t="s">
        <v>121</v>
      </c>
    </row>
    <row r="15" spans="1:6" ht="12.75" customHeight="1">
      <c r="A15" s="315">
        <v>1100049</v>
      </c>
      <c r="B15" s="316"/>
      <c r="C15" s="407" t="s">
        <v>373</v>
      </c>
      <c r="D15" s="318">
        <v>125</v>
      </c>
      <c r="E15" s="408">
        <v>39</v>
      </c>
      <c r="F15" s="405">
        <f>+E15/D15*100</f>
        <v>31.2</v>
      </c>
    </row>
    <row r="16" spans="1:8" ht="12.75" customHeight="1">
      <c r="A16" s="315">
        <v>1100049</v>
      </c>
      <c r="B16" s="316"/>
      <c r="C16" s="407" t="s">
        <v>374</v>
      </c>
      <c r="D16" s="318">
        <v>135</v>
      </c>
      <c r="E16" s="408">
        <v>39</v>
      </c>
      <c r="F16" s="405">
        <f>+E16/D16*100</f>
        <v>28.888888888888886</v>
      </c>
      <c r="H16" t="s">
        <v>121</v>
      </c>
    </row>
    <row r="17" spans="1:6" ht="12.75" customHeight="1">
      <c r="A17" s="315">
        <v>1100049</v>
      </c>
      <c r="B17" s="316"/>
      <c r="C17" s="407" t="s">
        <v>375</v>
      </c>
      <c r="D17" s="318">
        <v>115</v>
      </c>
      <c r="E17" s="408">
        <v>38</v>
      </c>
      <c r="F17" s="405">
        <f>+E17/D17*100</f>
        <v>33.04347826086956</v>
      </c>
    </row>
    <row r="18" spans="1:6" ht="12.75" customHeight="1">
      <c r="A18" s="315">
        <v>1100049</v>
      </c>
      <c r="B18" s="316"/>
      <c r="C18" s="407" t="s">
        <v>376</v>
      </c>
      <c r="D18" s="318">
        <v>115</v>
      </c>
      <c r="E18" s="408">
        <v>38</v>
      </c>
      <c r="F18" s="405">
        <f>+E18/D18*100</f>
        <v>33.04347826086956</v>
      </c>
    </row>
    <row r="19" spans="1:6" ht="12.75">
      <c r="A19" s="292" t="s">
        <v>377</v>
      </c>
      <c r="B19" s="293"/>
      <c r="C19" s="409" t="s">
        <v>295</v>
      </c>
      <c r="D19" s="308">
        <v>5465</v>
      </c>
      <c r="E19" s="410">
        <v>2057</v>
      </c>
      <c r="F19" s="411">
        <f>+E19/D19*100</f>
        <v>37.639524245196704</v>
      </c>
    </row>
    <row r="20" spans="1:6" ht="12.75">
      <c r="A20" s="292" t="s">
        <v>378</v>
      </c>
      <c r="B20" s="293"/>
      <c r="C20" s="409" t="s">
        <v>296</v>
      </c>
      <c r="D20" s="308">
        <v>1735</v>
      </c>
      <c r="E20" s="410">
        <v>1772</v>
      </c>
      <c r="F20" s="411">
        <f>+E20/D20*100</f>
        <v>102.13256484149855</v>
      </c>
    </row>
    <row r="21" spans="1:10" ht="28.5" customHeight="1">
      <c r="A21" s="302">
        <v>1100032</v>
      </c>
      <c r="B21" s="303"/>
      <c r="C21" s="304" t="s">
        <v>379</v>
      </c>
      <c r="D21" s="295">
        <v>190</v>
      </c>
      <c r="E21" s="404">
        <v>178</v>
      </c>
      <c r="F21" s="405">
        <f>+E21/D21*100</f>
        <v>93.6842105263158</v>
      </c>
      <c r="J21" t="s">
        <v>121</v>
      </c>
    </row>
    <row r="22" spans="1:10" ht="25.5" customHeight="1">
      <c r="A22" s="302">
        <v>1100033</v>
      </c>
      <c r="B22" s="303"/>
      <c r="C22" s="304" t="s">
        <v>380</v>
      </c>
      <c r="D22" s="295"/>
      <c r="E22" s="404"/>
      <c r="F22" s="405"/>
      <c r="I22" t="s">
        <v>121</v>
      </c>
      <c r="J22" t="s">
        <v>121</v>
      </c>
    </row>
    <row r="23" spans="1:7" ht="12.75">
      <c r="A23" s="412">
        <v>1100034</v>
      </c>
      <c r="B23" s="413"/>
      <c r="C23" s="414" t="s">
        <v>381</v>
      </c>
      <c r="D23" s="415"/>
      <c r="E23" s="416"/>
      <c r="F23" s="417"/>
      <c r="G23" s="151"/>
    </row>
    <row r="24" spans="1:6" ht="12.75">
      <c r="A24" s="310"/>
      <c r="B24" s="311"/>
      <c r="C24" s="289" t="s">
        <v>382</v>
      </c>
      <c r="D24" s="312">
        <v>40185</v>
      </c>
      <c r="E24" s="418">
        <v>40952</v>
      </c>
      <c r="F24" s="419">
        <f>+E24/D24*100</f>
        <v>101.90867239019535</v>
      </c>
    </row>
    <row r="25" spans="1:6" ht="12.75">
      <c r="A25" s="397" t="s">
        <v>383</v>
      </c>
      <c r="B25" s="398"/>
      <c r="C25" s="399" t="s">
        <v>384</v>
      </c>
      <c r="D25" s="400">
        <v>30852</v>
      </c>
      <c r="E25" s="401">
        <v>29496</v>
      </c>
      <c r="F25" s="402">
        <f>+E25/D25*100</f>
        <v>95.6048230260599</v>
      </c>
    </row>
    <row r="26" spans="1:9" ht="12.75">
      <c r="A26" s="397">
        <v>1100072</v>
      </c>
      <c r="B26" s="398"/>
      <c r="C26" s="399" t="s">
        <v>385</v>
      </c>
      <c r="D26" s="400">
        <v>3322</v>
      </c>
      <c r="E26" s="401">
        <v>4731</v>
      </c>
      <c r="F26" s="402">
        <f>+E26/D26*100</f>
        <v>142.41420830824805</v>
      </c>
      <c r="I26" t="s">
        <v>121</v>
      </c>
    </row>
    <row r="27" spans="1:6" ht="12.75" customHeight="1">
      <c r="A27" s="302" t="s">
        <v>386</v>
      </c>
      <c r="B27" s="303"/>
      <c r="C27" s="403" t="s">
        <v>387</v>
      </c>
      <c r="D27" s="295">
        <v>106</v>
      </c>
      <c r="E27" s="404">
        <v>9</v>
      </c>
      <c r="F27" s="405">
        <f>+E27/D27*100</f>
        <v>8.49056603773585</v>
      </c>
    </row>
    <row r="28" spans="1:14" s="273" customFormat="1" ht="15" customHeight="1">
      <c r="A28" s="302">
        <v>1100081</v>
      </c>
      <c r="B28" s="303"/>
      <c r="C28" s="304" t="s">
        <v>300</v>
      </c>
      <c r="D28" s="295">
        <v>258</v>
      </c>
      <c r="E28" s="404">
        <v>102</v>
      </c>
      <c r="F28" s="405">
        <f>+E28/D28*100</f>
        <v>39.53488372093023</v>
      </c>
      <c r="G28"/>
      <c r="H28" t="s">
        <v>121</v>
      </c>
      <c r="I28"/>
      <c r="J28"/>
      <c r="K28"/>
      <c r="L28"/>
      <c r="M28"/>
      <c r="N28"/>
    </row>
    <row r="29" spans="1:14" s="273" customFormat="1" ht="15" customHeight="1">
      <c r="A29" s="302">
        <v>1200055</v>
      </c>
      <c r="B29" s="346"/>
      <c r="C29" s="304" t="s">
        <v>301</v>
      </c>
      <c r="D29" s="305"/>
      <c r="E29" s="420">
        <v>6</v>
      </c>
      <c r="F29" s="349" t="s">
        <v>121</v>
      </c>
      <c r="G29"/>
      <c r="H29"/>
      <c r="I29"/>
      <c r="J29"/>
      <c r="K29"/>
      <c r="L29"/>
      <c r="M29"/>
      <c r="N29"/>
    </row>
    <row r="30" spans="1:14" s="273" customFormat="1" ht="12.75">
      <c r="A30" s="302" t="s">
        <v>388</v>
      </c>
      <c r="B30" s="303"/>
      <c r="C30" s="403" t="s">
        <v>302</v>
      </c>
      <c r="D30" s="295">
        <v>3400</v>
      </c>
      <c r="E30" s="404">
        <v>1139</v>
      </c>
      <c r="F30" s="405">
        <f>+E30/D30*100</f>
        <v>33.5</v>
      </c>
      <c r="G30"/>
      <c r="H30"/>
      <c r="I30"/>
      <c r="J30"/>
      <c r="K30"/>
      <c r="L30"/>
      <c r="M30"/>
      <c r="N30"/>
    </row>
    <row r="31" spans="1:13" s="273" customFormat="1" ht="12.75">
      <c r="A31" s="302">
        <v>1200056</v>
      </c>
      <c r="B31" s="303"/>
      <c r="C31" s="304" t="s">
        <v>303</v>
      </c>
      <c r="D31" s="295">
        <v>2247</v>
      </c>
      <c r="E31" s="404">
        <v>3475</v>
      </c>
      <c r="F31" s="405">
        <f>+E31/D31*100</f>
        <v>154.6506453048509</v>
      </c>
      <c r="G31"/>
      <c r="H31"/>
      <c r="I31"/>
      <c r="J31"/>
      <c r="K31"/>
      <c r="L31"/>
      <c r="M31"/>
    </row>
    <row r="32" spans="1:14" ht="12.75">
      <c r="A32" s="302">
        <v>2200103</v>
      </c>
      <c r="B32" s="303"/>
      <c r="C32" s="403" t="s">
        <v>304</v>
      </c>
      <c r="D32" s="421"/>
      <c r="E32" s="422"/>
      <c r="F32" s="423"/>
      <c r="N32" s="273"/>
    </row>
    <row r="33" spans="1:14" ht="12.75">
      <c r="A33" s="424" t="s">
        <v>305</v>
      </c>
      <c r="B33" s="425"/>
      <c r="C33" s="403" t="s">
        <v>306</v>
      </c>
      <c r="D33" s="421"/>
      <c r="E33" s="422"/>
      <c r="F33" s="423"/>
      <c r="N33" s="273"/>
    </row>
    <row r="34" spans="1:14" ht="12.75">
      <c r="A34" s="310"/>
      <c r="B34" s="311"/>
      <c r="C34" s="426" t="s">
        <v>307</v>
      </c>
      <c r="D34" s="312">
        <v>2731</v>
      </c>
      <c r="E34" s="418">
        <v>2000</v>
      </c>
      <c r="F34" s="427">
        <f>+E34/D34*100</f>
        <v>73.23324789454412</v>
      </c>
      <c r="N34" s="273"/>
    </row>
    <row r="35" spans="1:6" ht="12.75" customHeight="1">
      <c r="A35" s="428" t="s">
        <v>308</v>
      </c>
      <c r="B35" s="303"/>
      <c r="C35" s="429" t="s">
        <v>309</v>
      </c>
      <c r="D35" s="295"/>
      <c r="E35" s="404"/>
      <c r="F35" s="405" t="s">
        <v>121</v>
      </c>
    </row>
    <row r="36" spans="1:6" ht="12.75" customHeight="1">
      <c r="A36" s="302">
        <v>1000124</v>
      </c>
      <c r="B36" s="303"/>
      <c r="C36" s="430" t="s">
        <v>310</v>
      </c>
      <c r="D36" s="295">
        <v>30</v>
      </c>
      <c r="E36" s="404"/>
      <c r="F36" s="405">
        <f>+E36/D36*100</f>
        <v>0</v>
      </c>
    </row>
    <row r="37" spans="1:6" ht="12.75" customHeight="1">
      <c r="A37" s="302" t="s">
        <v>311</v>
      </c>
      <c r="B37" s="303"/>
      <c r="C37" s="403" t="s">
        <v>312</v>
      </c>
      <c r="D37" s="295">
        <v>1</v>
      </c>
      <c r="E37" s="404"/>
      <c r="F37" s="405">
        <f>+E37/D37*100</f>
        <v>0</v>
      </c>
    </row>
    <row r="38" spans="1:6" ht="12.75" customHeight="1">
      <c r="A38" s="302" t="s">
        <v>313</v>
      </c>
      <c r="B38" s="303"/>
      <c r="C38" s="403" t="s">
        <v>314</v>
      </c>
      <c r="D38" s="295">
        <v>50</v>
      </c>
      <c r="E38" s="404">
        <v>34</v>
      </c>
      <c r="F38" s="405">
        <f>+E38/D38*100</f>
        <v>68</v>
      </c>
    </row>
    <row r="39" spans="1:6" ht="12.75" customHeight="1">
      <c r="A39" s="302" t="s">
        <v>315</v>
      </c>
      <c r="B39" s="303"/>
      <c r="C39" s="403" t="s">
        <v>316</v>
      </c>
      <c r="D39" s="295"/>
      <c r="E39" s="404"/>
      <c r="F39" s="405" t="s">
        <v>121</v>
      </c>
    </row>
    <row r="40" spans="1:8" ht="12.75" customHeight="1">
      <c r="A40" s="315">
        <v>1000165</v>
      </c>
      <c r="B40" s="316"/>
      <c r="C40" s="407" t="s">
        <v>318</v>
      </c>
      <c r="D40" s="318">
        <v>1800</v>
      </c>
      <c r="E40" s="408">
        <v>1404</v>
      </c>
      <c r="F40" s="405">
        <f>+E40/D40*100</f>
        <v>78</v>
      </c>
      <c r="H40" t="s">
        <v>121</v>
      </c>
    </row>
    <row r="41" spans="1:8" ht="12.75" customHeight="1">
      <c r="A41" s="302" t="s">
        <v>319</v>
      </c>
      <c r="B41" s="303"/>
      <c r="C41" s="403" t="s">
        <v>320</v>
      </c>
      <c r="D41" s="295">
        <v>380</v>
      </c>
      <c r="E41" s="404">
        <v>247</v>
      </c>
      <c r="F41" s="405">
        <f>+E41/D41*100</f>
        <v>65</v>
      </c>
      <c r="H41" t="s">
        <v>121</v>
      </c>
    </row>
    <row r="42" spans="1:8" ht="12.75" customHeight="1">
      <c r="A42" s="302" t="s">
        <v>389</v>
      </c>
      <c r="B42" s="303"/>
      <c r="C42" s="403" t="s">
        <v>321</v>
      </c>
      <c r="D42" s="295">
        <v>370</v>
      </c>
      <c r="E42" s="404">
        <v>222</v>
      </c>
      <c r="F42" s="405">
        <f>+E42/D42*100</f>
        <v>60</v>
      </c>
      <c r="H42" t="s">
        <v>121</v>
      </c>
    </row>
    <row r="43" spans="1:6" ht="12.75" customHeight="1">
      <c r="A43" s="302">
        <v>1000181</v>
      </c>
      <c r="B43" s="303"/>
      <c r="C43" s="403" t="s">
        <v>323</v>
      </c>
      <c r="D43" s="295"/>
      <c r="E43" s="404"/>
      <c r="F43" s="405" t="s">
        <v>121</v>
      </c>
    </row>
    <row r="44" spans="1:7" ht="12.75" customHeight="1">
      <c r="A44" s="302">
        <v>1200057</v>
      </c>
      <c r="B44" s="303"/>
      <c r="C44" s="304" t="s">
        <v>322</v>
      </c>
      <c r="D44" s="295">
        <v>130</v>
      </c>
      <c r="E44" s="404">
        <v>93</v>
      </c>
      <c r="F44" s="405">
        <f>+E44/D44*100</f>
        <v>71.53846153846153</v>
      </c>
      <c r="G44" t="s">
        <v>121</v>
      </c>
    </row>
    <row r="45" spans="1:9" ht="12.75" customHeight="1">
      <c r="A45" s="310"/>
      <c r="B45" s="311"/>
      <c r="C45" s="426" t="s">
        <v>324</v>
      </c>
      <c r="D45" s="312">
        <v>2020</v>
      </c>
      <c r="E45" s="418">
        <f>+E46+E47</f>
        <v>1738</v>
      </c>
      <c r="F45" s="427">
        <f>+E45/D45*100</f>
        <v>86.03960396039604</v>
      </c>
      <c r="I45" t="s">
        <v>121</v>
      </c>
    </row>
    <row r="46" spans="1:6" ht="12.75" customHeight="1">
      <c r="A46" s="431">
        <v>1000215</v>
      </c>
      <c r="B46" s="432"/>
      <c r="C46" s="308" t="s">
        <v>325</v>
      </c>
      <c r="D46" s="295">
        <v>920</v>
      </c>
      <c r="E46" s="404">
        <v>964</v>
      </c>
      <c r="F46" s="405">
        <f>+E46/D46*100</f>
        <v>104.78260869565217</v>
      </c>
    </row>
    <row r="47" spans="1:6" ht="12.75" customHeight="1">
      <c r="A47" s="433">
        <v>1000207</v>
      </c>
      <c r="B47" s="434"/>
      <c r="C47" s="400" t="s">
        <v>326</v>
      </c>
      <c r="D47" s="400">
        <v>1100</v>
      </c>
      <c r="E47" s="401">
        <v>774</v>
      </c>
      <c r="F47" s="402">
        <f>+E47/D47*100</f>
        <v>70.36363636363636</v>
      </c>
    </row>
    <row r="48" spans="1:14" ht="12.75" customHeight="1">
      <c r="A48" s="435">
        <v>1000207</v>
      </c>
      <c r="B48" s="436" t="s">
        <v>327</v>
      </c>
      <c r="C48" s="295" t="s">
        <v>328</v>
      </c>
      <c r="D48" s="295">
        <v>990</v>
      </c>
      <c r="E48" s="404">
        <v>664</v>
      </c>
      <c r="F48" s="405">
        <f>+E48/D48*100</f>
        <v>67.07070707070707</v>
      </c>
      <c r="N48" s="273"/>
    </row>
    <row r="49" spans="1:6" ht="12.75" customHeight="1">
      <c r="A49" s="435">
        <v>1000207</v>
      </c>
      <c r="B49" s="436" t="s">
        <v>329</v>
      </c>
      <c r="C49" s="295" t="s">
        <v>330</v>
      </c>
      <c r="D49" s="295">
        <v>110</v>
      </c>
      <c r="E49" s="404">
        <v>110</v>
      </c>
      <c r="F49" s="405">
        <f>+E49/D49*100</f>
        <v>100</v>
      </c>
    </row>
    <row r="50" spans="1:8" ht="22.5" customHeight="1">
      <c r="A50" s="437" t="s">
        <v>390</v>
      </c>
      <c r="B50" s="437"/>
      <c r="C50" s="437"/>
      <c r="D50" s="437"/>
      <c r="E50" s="437"/>
      <c r="F50" s="438"/>
      <c r="H50" t="s">
        <v>121</v>
      </c>
    </row>
    <row r="51" spans="1:9" ht="43.5" customHeight="1">
      <c r="A51" s="439" t="s">
        <v>281</v>
      </c>
      <c r="B51" s="440" t="s">
        <v>282</v>
      </c>
      <c r="C51" s="440" t="s">
        <v>283</v>
      </c>
      <c r="D51" s="441" t="s">
        <v>337</v>
      </c>
      <c r="E51" s="442" t="s">
        <v>247</v>
      </c>
      <c r="F51" s="443" t="s">
        <v>285</v>
      </c>
      <c r="I51" t="s">
        <v>121</v>
      </c>
    </row>
    <row r="52" spans="1:9" ht="33.75" customHeight="1">
      <c r="A52" s="325" t="s">
        <v>267</v>
      </c>
      <c r="B52" s="326"/>
      <c r="C52" s="317" t="s">
        <v>268</v>
      </c>
      <c r="D52" s="327">
        <v>30</v>
      </c>
      <c r="E52" s="444">
        <v>1664</v>
      </c>
      <c r="F52" s="445">
        <f>+E52/D52*100</f>
        <v>5546.666666666667</v>
      </c>
      <c r="I52" t="s">
        <v>121</v>
      </c>
    </row>
    <row r="53" spans="1:6" ht="30" customHeight="1">
      <c r="A53" s="446" t="s">
        <v>332</v>
      </c>
      <c r="B53" s="446"/>
      <c r="C53" s="446"/>
      <c r="D53" s="446"/>
      <c r="E53" s="446"/>
      <c r="F53" s="447"/>
    </row>
    <row r="54" spans="1:6" ht="12.75" customHeight="1">
      <c r="A54" s="448" t="s">
        <v>391</v>
      </c>
      <c r="B54" s="448"/>
      <c r="C54" s="448"/>
      <c r="D54" s="448"/>
      <c r="E54" s="448"/>
      <c r="F54" s="449"/>
    </row>
    <row r="55" spans="1:6" ht="12.75">
      <c r="A55" s="448"/>
      <c r="B55" s="448"/>
      <c r="C55" s="448"/>
      <c r="D55" s="448"/>
      <c r="E55" s="450"/>
      <c r="F55" s="449"/>
    </row>
    <row r="56" spans="1:6" ht="12.75" customHeight="1">
      <c r="A56" s="266" t="s">
        <v>165</v>
      </c>
      <c r="B56" s="266"/>
      <c r="C56" s="266"/>
      <c r="D56" s="267" t="s">
        <v>278</v>
      </c>
      <c r="E56" s="451"/>
      <c r="F56" s="384"/>
    </row>
    <row r="57" spans="1:6" ht="12.75">
      <c r="A57" s="266"/>
      <c r="B57" s="266"/>
      <c r="C57" s="266"/>
      <c r="D57" s="267"/>
      <c r="E57" s="451"/>
      <c r="F57" s="384"/>
    </row>
    <row r="58" spans="1:6" ht="12.75" customHeight="1">
      <c r="A58" s="269" t="s">
        <v>279</v>
      </c>
      <c r="B58" s="269"/>
      <c r="C58" s="269"/>
      <c r="D58" s="270" t="s">
        <v>188</v>
      </c>
      <c r="E58" s="452"/>
      <c r="F58" s="453"/>
    </row>
    <row r="59" spans="1:6" ht="12.75">
      <c r="A59" s="268"/>
      <c r="B59" s="268"/>
      <c r="C59" s="268"/>
      <c r="D59" s="268"/>
      <c r="E59" s="451"/>
      <c r="F59" s="384"/>
    </row>
    <row r="61" spans="1:14" ht="12.75">
      <c r="A61" s="157"/>
      <c r="B61" s="157"/>
      <c r="C61" s="157"/>
      <c r="D61" s="157"/>
      <c r="E61" s="454"/>
      <c r="F61" s="455"/>
      <c r="N61" s="273"/>
    </row>
    <row r="62" ht="12.75">
      <c r="N62" s="273"/>
    </row>
    <row r="63" ht="12.75">
      <c r="N63" s="119"/>
    </row>
  </sheetData>
  <sheetProtection selectLockedCells="1" selectUnlockedCells="1"/>
  <mergeCells count="4">
    <mergeCell ref="A50:E50"/>
    <mergeCell ref="A53:E53"/>
    <mergeCell ref="A54:E54"/>
    <mergeCell ref="A58:C58"/>
  </mergeCells>
  <printOptions/>
  <pageMargins left="0.7" right="0.7" top="0.4895833333333333" bottom="1.33125" header="0.5118055555555555" footer="0.5118055555555555"/>
  <pageSetup horizontalDpi="300" verticalDpi="300" orientation="portrait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G36" sqref="G36"/>
    </sheetView>
  </sheetViews>
  <sheetFormatPr defaultColWidth="9.00390625" defaultRowHeight="14.25"/>
  <cols>
    <col min="1" max="1" width="8.50390625" style="277" customWidth="1"/>
    <col min="2" max="2" width="7.875" style="456" customWidth="1"/>
    <col min="3" max="3" width="38.375" style="277" customWidth="1"/>
    <col min="4" max="4" width="8.25390625" style="277" customWidth="1"/>
    <col min="5" max="5" width="8.50390625" style="277" customWidth="1"/>
    <col min="6" max="6" width="8.50390625" style="274" customWidth="1"/>
    <col min="7" max="16384" width="8.50390625" style="277" customWidth="1"/>
  </cols>
  <sheetData>
    <row r="1" spans="1:6" s="459" customFormat="1" ht="12.75">
      <c r="A1" s="457" t="s">
        <v>18</v>
      </c>
      <c r="B1" s="458"/>
      <c r="F1" s="460"/>
    </row>
    <row r="2" spans="1:10" s="459" customFormat="1" ht="12.75">
      <c r="A2" s="457"/>
      <c r="B2" s="458"/>
      <c r="E2" s="461" t="s">
        <v>392</v>
      </c>
      <c r="F2" s="460"/>
      <c r="H2"/>
      <c r="I2"/>
      <c r="J2"/>
    </row>
    <row r="3" spans="1:10" s="459" customFormat="1" ht="12.75">
      <c r="A3" s="281" t="s">
        <v>393</v>
      </c>
      <c r="B3" s="282" t="s">
        <v>282</v>
      </c>
      <c r="C3" s="341" t="s">
        <v>283</v>
      </c>
      <c r="D3" s="342" t="s">
        <v>337</v>
      </c>
      <c r="E3" s="285" t="s">
        <v>247</v>
      </c>
      <c r="F3" s="343" t="s">
        <v>285</v>
      </c>
      <c r="H3"/>
      <c r="I3"/>
      <c r="J3"/>
    </row>
    <row r="4" spans="1:10" s="459" customFormat="1" ht="12.75">
      <c r="A4" s="462"/>
      <c r="B4" s="311"/>
      <c r="C4" s="289" t="s">
        <v>324</v>
      </c>
      <c r="D4" s="463">
        <f>465+160</f>
        <v>625</v>
      </c>
      <c r="E4" s="463">
        <f>+E5+E10</f>
        <v>473</v>
      </c>
      <c r="F4" s="464">
        <f>+E4/D4*100</f>
        <v>75.68</v>
      </c>
      <c r="H4"/>
      <c r="I4"/>
      <c r="J4"/>
    </row>
    <row r="5" spans="1:10" ht="12.75">
      <c r="A5" s="433">
        <v>1000215</v>
      </c>
      <c r="B5" s="434"/>
      <c r="C5" s="465" t="s">
        <v>325</v>
      </c>
      <c r="D5" s="466">
        <v>465</v>
      </c>
      <c r="E5" s="466">
        <v>313</v>
      </c>
      <c r="F5" s="467">
        <f>+E5/D5*100</f>
        <v>67.31182795698925</v>
      </c>
      <c r="H5"/>
      <c r="I5"/>
      <c r="J5"/>
    </row>
    <row r="6" spans="1:10" ht="12.75">
      <c r="A6" s="435">
        <v>1000215</v>
      </c>
      <c r="B6" s="293"/>
      <c r="C6" s="468" t="s">
        <v>394</v>
      </c>
      <c r="D6" s="305"/>
      <c r="E6" s="305"/>
      <c r="F6" s="349"/>
      <c r="H6"/>
      <c r="I6"/>
      <c r="J6"/>
    </row>
    <row r="7" spans="1:10" ht="12.75">
      <c r="A7" s="435">
        <v>1000215</v>
      </c>
      <c r="B7" s="293"/>
      <c r="C7" s="468" t="s">
        <v>395</v>
      </c>
      <c r="D7" s="305">
        <v>465</v>
      </c>
      <c r="E7" s="305">
        <v>313</v>
      </c>
      <c r="F7" s="349">
        <f>+E7/D7*100</f>
        <v>67.31182795698925</v>
      </c>
      <c r="H7"/>
      <c r="I7"/>
      <c r="J7"/>
    </row>
    <row r="8" spans="1:10" ht="12.75">
      <c r="A8" s="435">
        <v>1000215</v>
      </c>
      <c r="B8" s="293"/>
      <c r="C8" s="468" t="s">
        <v>396</v>
      </c>
      <c r="D8" s="305"/>
      <c r="E8" s="305"/>
      <c r="F8" s="349"/>
      <c r="H8"/>
      <c r="I8"/>
      <c r="J8"/>
    </row>
    <row r="9" spans="1:10" ht="12.75">
      <c r="A9" s="435">
        <v>1000215</v>
      </c>
      <c r="B9" s="293"/>
      <c r="C9" s="468" t="s">
        <v>397</v>
      </c>
      <c r="D9" s="305"/>
      <c r="E9" s="305"/>
      <c r="F9" s="349"/>
      <c r="H9"/>
      <c r="I9"/>
      <c r="J9"/>
    </row>
    <row r="10" spans="1:10" ht="12.75">
      <c r="A10" s="433">
        <v>1000207</v>
      </c>
      <c r="B10" s="434"/>
      <c r="C10" s="465" t="s">
        <v>326</v>
      </c>
      <c r="D10" s="469">
        <v>160</v>
      </c>
      <c r="E10" s="469">
        <v>160</v>
      </c>
      <c r="F10" s="470">
        <f>+E10/D10*100</f>
        <v>100</v>
      </c>
      <c r="H10"/>
      <c r="I10"/>
      <c r="J10"/>
    </row>
    <row r="11" spans="1:10" ht="12.75">
      <c r="A11" s="435">
        <v>1000207</v>
      </c>
      <c r="B11" s="436" t="s">
        <v>327</v>
      </c>
      <c r="C11" s="468" t="s">
        <v>328</v>
      </c>
      <c r="D11" s="305">
        <v>140</v>
      </c>
      <c r="E11" s="305">
        <v>140</v>
      </c>
      <c r="F11" s="471">
        <f>+E11/D11*100</f>
        <v>100</v>
      </c>
      <c r="H11"/>
      <c r="I11"/>
      <c r="J11"/>
    </row>
    <row r="12" spans="1:10" ht="12.75">
      <c r="A12" s="435">
        <v>1000207</v>
      </c>
      <c r="B12" s="436" t="s">
        <v>329</v>
      </c>
      <c r="C12" s="468" t="s">
        <v>330</v>
      </c>
      <c r="D12" s="305">
        <v>20</v>
      </c>
      <c r="E12" s="305">
        <v>20</v>
      </c>
      <c r="F12" s="471">
        <f>+E12/D12*100</f>
        <v>100</v>
      </c>
      <c r="H12"/>
      <c r="I12"/>
      <c r="J12"/>
    </row>
    <row r="13" spans="1:10" ht="12.75">
      <c r="A13" s="310"/>
      <c r="B13" s="311"/>
      <c r="C13" s="426" t="s">
        <v>343</v>
      </c>
      <c r="D13" s="472">
        <v>905</v>
      </c>
      <c r="E13" s="472">
        <v>479</v>
      </c>
      <c r="F13" s="473">
        <f>+E13/D13*100</f>
        <v>52.92817679558011</v>
      </c>
      <c r="H13"/>
      <c r="I13"/>
      <c r="J13"/>
    </row>
    <row r="14" spans="1:10" ht="12.75">
      <c r="A14" s="302">
        <v>1900026</v>
      </c>
      <c r="B14" s="303"/>
      <c r="C14" s="403" t="s">
        <v>344</v>
      </c>
      <c r="D14" s="305">
        <v>180</v>
      </c>
      <c r="E14" s="305">
        <v>97</v>
      </c>
      <c r="F14" s="471">
        <f>+E14/D14*100</f>
        <v>53.888888888888886</v>
      </c>
      <c r="H14"/>
      <c r="I14"/>
      <c r="J14"/>
    </row>
    <row r="15" spans="1:10" ht="12.75">
      <c r="A15" s="302">
        <v>1900034</v>
      </c>
      <c r="B15" s="303"/>
      <c r="C15" s="403" t="s">
        <v>345</v>
      </c>
      <c r="D15" s="305">
        <v>550</v>
      </c>
      <c r="E15" s="305">
        <v>326</v>
      </c>
      <c r="F15" s="471">
        <f>+E15/D15*100</f>
        <v>59.27272727272728</v>
      </c>
      <c r="H15"/>
      <c r="I15"/>
      <c r="J15"/>
    </row>
    <row r="16" spans="1:10" ht="12.75">
      <c r="A16" s="315">
        <v>1900035</v>
      </c>
      <c r="B16" s="316"/>
      <c r="C16" s="317" t="s">
        <v>346</v>
      </c>
      <c r="D16" s="474">
        <v>175</v>
      </c>
      <c r="E16" s="474">
        <v>56</v>
      </c>
      <c r="F16" s="471">
        <f>+E16/D16*100</f>
        <v>32</v>
      </c>
      <c r="H16"/>
      <c r="I16"/>
      <c r="J16"/>
    </row>
    <row r="17" spans="1:10" ht="12.75">
      <c r="A17" s="374">
        <v>1900042</v>
      </c>
      <c r="B17" s="375"/>
      <c r="C17" s="475" t="s">
        <v>347</v>
      </c>
      <c r="D17" s="476"/>
      <c r="E17" s="476" t="s">
        <v>121</v>
      </c>
      <c r="F17" s="477"/>
      <c r="H17"/>
      <c r="I17"/>
      <c r="J17"/>
    </row>
    <row r="18" spans="8:10" ht="12.75">
      <c r="H18"/>
      <c r="I18"/>
      <c r="J18"/>
    </row>
    <row r="19" spans="1:6" ht="12.75">
      <c r="A19" s="266" t="s">
        <v>165</v>
      </c>
      <c r="B19" s="266"/>
      <c r="C19" s="266"/>
      <c r="D19" s="267" t="s">
        <v>278</v>
      </c>
      <c r="E19" s="267"/>
      <c r="F19" s="383"/>
    </row>
    <row r="20" spans="1:6" ht="12.75">
      <c r="A20" s="268"/>
      <c r="B20" s="268"/>
      <c r="C20" s="268"/>
      <c r="D20" s="268"/>
      <c r="E20" s="268"/>
      <c r="F20" s="384"/>
    </row>
    <row r="21" spans="1:11" ht="12.75" customHeight="1">
      <c r="A21" s="269" t="s">
        <v>279</v>
      </c>
      <c r="B21" s="269"/>
      <c r="C21" s="269"/>
      <c r="D21" s="270" t="s">
        <v>188</v>
      </c>
      <c r="E21" s="270"/>
      <c r="F21" s="270"/>
      <c r="G21" s="270"/>
      <c r="H21" s="270"/>
      <c r="I21" s="270"/>
      <c r="J21" s="270"/>
      <c r="K21" s="270"/>
    </row>
    <row r="22" spans="1:6" ht="12.75">
      <c r="A22" s="268"/>
      <c r="B22" s="268"/>
      <c r="C22" s="268"/>
      <c r="D22" s="268"/>
      <c r="E22" s="268"/>
      <c r="F22" s="384"/>
    </row>
    <row r="23" spans="1:6" ht="12.75">
      <c r="A23" s="330" t="s">
        <v>121</v>
      </c>
      <c r="B23" s="330"/>
      <c r="C23"/>
      <c r="D23" s="330"/>
      <c r="E23" s="330"/>
      <c r="F23" s="386"/>
    </row>
    <row r="24" spans="1:6" ht="12.75">
      <c r="A24" s="478">
        <v>1700038</v>
      </c>
      <c r="B24" s="479" t="s">
        <v>357</v>
      </c>
      <c r="C24" s="480" t="s">
        <v>350</v>
      </c>
      <c r="D24" s="481">
        <v>43</v>
      </c>
      <c r="E24" s="481">
        <v>26</v>
      </c>
      <c r="F24" s="482"/>
    </row>
    <row r="25" spans="1:6" ht="12.75">
      <c r="A25" s="302">
        <v>1700055</v>
      </c>
      <c r="B25" s="303" t="s">
        <v>357</v>
      </c>
      <c r="C25" s="304" t="s">
        <v>354</v>
      </c>
      <c r="D25" s="372">
        <v>19</v>
      </c>
      <c r="E25" s="372">
        <v>2</v>
      </c>
      <c r="F25" s="373"/>
    </row>
    <row r="26" spans="1:6" ht="12.75">
      <c r="A26" s="302">
        <v>1900035</v>
      </c>
      <c r="B26" s="303" t="s">
        <v>357</v>
      </c>
      <c r="C26" s="304" t="s">
        <v>346</v>
      </c>
      <c r="D26" s="372">
        <v>11</v>
      </c>
      <c r="E26" s="372">
        <v>6</v>
      </c>
      <c r="F26" s="373"/>
    </row>
    <row r="27" spans="1:6" ht="12.75">
      <c r="A27" s="374">
        <v>1700054</v>
      </c>
      <c r="B27" s="375" t="s">
        <v>357</v>
      </c>
      <c r="C27" s="376" t="s">
        <v>353</v>
      </c>
      <c r="D27" s="377">
        <v>259</v>
      </c>
      <c r="E27" s="377">
        <v>278</v>
      </c>
      <c r="F27" s="378"/>
    </row>
    <row r="28" spans="1:5" ht="12.75">
      <c r="A28" s="266" t="s">
        <v>165</v>
      </c>
      <c r="B28" s="266"/>
      <c r="C28" s="266"/>
      <c r="D28" s="267" t="s">
        <v>278</v>
      </c>
      <c r="E28" s="268"/>
    </row>
    <row r="29" spans="1:5" ht="12.75">
      <c r="A29" s="266"/>
      <c r="B29" s="266"/>
      <c r="C29" s="266"/>
      <c r="D29" s="267"/>
      <c r="E29" s="268"/>
    </row>
    <row r="30" spans="1:11" ht="12.75" customHeight="1">
      <c r="A30" s="269" t="s">
        <v>279</v>
      </c>
      <c r="B30" s="269"/>
      <c r="C30" s="269"/>
      <c r="D30" s="270" t="s">
        <v>188</v>
      </c>
      <c r="E30" s="270"/>
      <c r="F30" s="270"/>
      <c r="G30" s="270"/>
      <c r="H30" s="270"/>
      <c r="I30" s="270"/>
      <c r="J30" s="270"/>
      <c r="K30" s="270"/>
    </row>
    <row r="31" spans="1:5" ht="12.75">
      <c r="A31" s="268"/>
      <c r="B31" s="268"/>
      <c r="C31" s="268"/>
      <c r="D31" s="268"/>
      <c r="E31" s="268"/>
    </row>
    <row r="32" spans="1:5" ht="12.75">
      <c r="A32" s="330" t="s">
        <v>121</v>
      </c>
      <c r="B32" s="330"/>
      <c r="C32"/>
      <c r="D32" s="330"/>
      <c r="E32" s="330"/>
    </row>
    <row r="33" spans="1:6" ht="12.75">
      <c r="A33" s="157"/>
      <c r="B33" s="157"/>
      <c r="C33" s="157"/>
      <c r="D33" s="157"/>
      <c r="E33" s="157"/>
      <c r="F33" s="483"/>
    </row>
    <row r="34" spans="1:6" ht="12.75">
      <c r="A34" s="484"/>
      <c r="B34" s="485"/>
      <c r="C34" s="484"/>
      <c r="D34" s="484"/>
      <c r="E34" s="484"/>
      <c r="F34" s="483"/>
    </row>
  </sheetData>
  <sheetProtection selectLockedCells="1" selectUnlockedCells="1"/>
  <mergeCells count="4">
    <mergeCell ref="A21:C21"/>
    <mergeCell ref="D21:K21"/>
    <mergeCell ref="A30:C30"/>
    <mergeCell ref="D30:K30"/>
  </mergeCells>
  <printOptions/>
  <pageMargins left="0.75" right="0.75" top="1.39375" bottom="1.39375" header="0.5118055555555555" footer="0.5118055555555555"/>
  <pageSetup horizontalDpi="300" verticalDpi="3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39">
      <selection activeCell="H72" sqref="H72"/>
    </sheetView>
  </sheetViews>
  <sheetFormatPr defaultColWidth="9.00390625" defaultRowHeight="14.25"/>
  <cols>
    <col min="1" max="1" width="8.375" style="0" customWidth="1"/>
    <col min="2" max="2" width="5.50390625" style="0" customWidth="1"/>
    <col min="3" max="3" width="45.75390625" style="0" customWidth="1"/>
    <col min="4" max="4" width="9.25390625" style="0" customWidth="1"/>
    <col min="5" max="5" width="8.50390625" style="0" customWidth="1"/>
    <col min="6" max="6" width="8.50390625" style="386" customWidth="1"/>
    <col min="7" max="8" width="8.50390625" style="0" customWidth="1"/>
    <col min="9" max="9" width="8.25390625" style="0" customWidth="1"/>
    <col min="10" max="10" width="8.50390625" style="0" customWidth="1"/>
    <col min="11" max="14" width="8.25390625" style="0" customWidth="1"/>
    <col min="15" max="98" width="8.50390625" style="0" customWidth="1"/>
    <col min="99" max="99" width="9.75390625" style="0" customWidth="1"/>
    <col min="100" max="100" width="7.875" style="0" customWidth="1"/>
    <col min="101" max="101" width="49.375" style="0" customWidth="1"/>
    <col min="102" max="240" width="8.50390625" style="0" customWidth="1"/>
    <col min="241" max="16384" width="10.50390625" style="0" customWidth="1"/>
  </cols>
  <sheetData>
    <row r="1" spans="1:6" ht="12.75">
      <c r="A1" s="486" t="s">
        <v>19</v>
      </c>
      <c r="B1" s="487"/>
      <c r="C1" s="277"/>
      <c r="D1" s="488"/>
      <c r="E1" s="488"/>
      <c r="F1" s="489"/>
    </row>
    <row r="2" spans="1:6" ht="12.75">
      <c r="A2" s="387"/>
      <c r="B2" s="490"/>
      <c r="C2" s="277"/>
      <c r="D2" s="273"/>
      <c r="E2" s="273"/>
      <c r="F2" s="339" t="s">
        <v>398</v>
      </c>
    </row>
    <row r="3" spans="1:6" ht="12.75">
      <c r="A3" s="281" t="s">
        <v>393</v>
      </c>
      <c r="B3" s="282" t="s">
        <v>282</v>
      </c>
      <c r="C3" s="491" t="s">
        <v>283</v>
      </c>
      <c r="D3" s="284" t="s">
        <v>337</v>
      </c>
      <c r="E3" s="285" t="s">
        <v>247</v>
      </c>
      <c r="F3" s="343" t="s">
        <v>285</v>
      </c>
    </row>
    <row r="4" spans="1:6" ht="20.25" customHeight="1">
      <c r="A4" s="492"/>
      <c r="B4" s="493"/>
      <c r="C4" s="393" t="s">
        <v>286</v>
      </c>
      <c r="D4" s="494">
        <v>54094</v>
      </c>
      <c r="E4" s="494">
        <f>+E5+E6+E7+E10+E11+E12+E13+E14+E17+E18+E19+E20+E23</f>
        <v>25841</v>
      </c>
      <c r="F4" s="495">
        <f>+E4/D4*100</f>
        <v>47.77054756534921</v>
      </c>
    </row>
    <row r="5" spans="1:8" ht="23.25" customHeight="1">
      <c r="A5" s="302" t="s">
        <v>399</v>
      </c>
      <c r="B5" s="303"/>
      <c r="C5" s="403" t="s">
        <v>400</v>
      </c>
      <c r="D5" s="347">
        <v>9960</v>
      </c>
      <c r="E5" s="347">
        <v>5096</v>
      </c>
      <c r="F5" s="348">
        <f>+E5/D5*100</f>
        <v>51.16465863453815</v>
      </c>
      <c r="H5" t="s">
        <v>121</v>
      </c>
    </row>
    <row r="6" spans="1:9" s="273" customFormat="1" ht="33" customHeight="1">
      <c r="A6" s="302">
        <v>1300047</v>
      </c>
      <c r="B6" s="303"/>
      <c r="C6" s="403" t="s">
        <v>401</v>
      </c>
      <c r="D6" s="347">
        <v>6776</v>
      </c>
      <c r="E6" s="347">
        <v>634</v>
      </c>
      <c r="F6" s="348">
        <f>+E6/D6*100</f>
        <v>9.35655253837072</v>
      </c>
      <c r="I6" s="273" t="s">
        <v>121</v>
      </c>
    </row>
    <row r="7" spans="1:14" s="273" customFormat="1" ht="31.5" customHeight="1">
      <c r="A7" s="302">
        <v>1300029</v>
      </c>
      <c r="B7" s="303"/>
      <c r="C7" s="403" t="s">
        <v>402</v>
      </c>
      <c r="D7" s="347">
        <v>7370</v>
      </c>
      <c r="E7" s="347">
        <v>572</v>
      </c>
      <c r="F7" s="348">
        <f>+E7/D7*100</f>
        <v>7.761194029850746</v>
      </c>
      <c r="G7" s="273" t="s">
        <v>121</v>
      </c>
      <c r="H7" s="273" t="s">
        <v>121</v>
      </c>
      <c r="I7" t="s">
        <v>121</v>
      </c>
      <c r="K7"/>
      <c r="L7"/>
      <c r="M7"/>
      <c r="N7"/>
    </row>
    <row r="8" spans="1:14" s="273" customFormat="1" ht="31.5" customHeight="1">
      <c r="A8" s="302">
        <v>1300044</v>
      </c>
      <c r="B8" s="303"/>
      <c r="C8" s="403" t="s">
        <v>403</v>
      </c>
      <c r="D8" s="347"/>
      <c r="E8" s="347"/>
      <c r="F8" s="348" t="s">
        <v>121</v>
      </c>
      <c r="G8" s="273" t="s">
        <v>121</v>
      </c>
      <c r="I8"/>
      <c r="K8"/>
      <c r="L8"/>
      <c r="M8"/>
      <c r="N8"/>
    </row>
    <row r="9" spans="1:14" s="273" customFormat="1" ht="31.5" customHeight="1">
      <c r="A9" s="302">
        <v>2200127</v>
      </c>
      <c r="B9" s="303"/>
      <c r="C9" s="403" t="s">
        <v>404</v>
      </c>
      <c r="D9" s="347"/>
      <c r="E9" s="347"/>
      <c r="F9" s="348" t="s">
        <v>121</v>
      </c>
      <c r="I9"/>
      <c r="K9"/>
      <c r="L9"/>
      <c r="M9"/>
      <c r="N9" t="s">
        <v>121</v>
      </c>
    </row>
    <row r="10" spans="1:14" s="273" customFormat="1" ht="33" customHeight="1">
      <c r="A10" s="302">
        <v>1300046</v>
      </c>
      <c r="B10" s="303"/>
      <c r="C10" s="403" t="s">
        <v>405</v>
      </c>
      <c r="D10" s="347">
        <v>7370</v>
      </c>
      <c r="E10" s="347">
        <v>17</v>
      </c>
      <c r="F10" s="348">
        <f>+E10/D10*100</f>
        <v>0.23066485753052918</v>
      </c>
      <c r="G10" s="273" t="s">
        <v>121</v>
      </c>
      <c r="I10"/>
      <c r="J10"/>
      <c r="K10"/>
      <c r="L10"/>
      <c r="M10"/>
      <c r="N10"/>
    </row>
    <row r="11" spans="1:6" s="273" customFormat="1" ht="30.75" customHeight="1">
      <c r="A11" s="302">
        <v>2200131</v>
      </c>
      <c r="B11" s="303"/>
      <c r="C11" s="304" t="s">
        <v>406</v>
      </c>
      <c r="D11" s="347">
        <v>3388</v>
      </c>
      <c r="E11" s="347">
        <v>492</v>
      </c>
      <c r="F11" s="348">
        <f>+E11/D11*100</f>
        <v>14.521841794569069</v>
      </c>
    </row>
    <row r="12" spans="1:6" s="273" customFormat="1" ht="24" customHeight="1">
      <c r="A12" s="302" t="s">
        <v>407</v>
      </c>
      <c r="B12" s="303"/>
      <c r="C12" s="403" t="s">
        <v>408</v>
      </c>
      <c r="D12" s="347">
        <v>4380</v>
      </c>
      <c r="E12" s="347">
        <v>1372</v>
      </c>
      <c r="F12" s="348">
        <f>+E12/D12*100</f>
        <v>31.324200913242013</v>
      </c>
    </row>
    <row r="13" spans="1:14" s="273" customFormat="1" ht="24" customHeight="1">
      <c r="A13" s="302">
        <v>1300040</v>
      </c>
      <c r="B13" s="303"/>
      <c r="C13" s="304" t="s">
        <v>409</v>
      </c>
      <c r="D13" s="347">
        <v>2310</v>
      </c>
      <c r="E13" s="347">
        <v>2603</v>
      </c>
      <c r="F13" s="348">
        <f>+E13/D13*100</f>
        <v>112.68398268398268</v>
      </c>
      <c r="G13" s="273" t="s">
        <v>121</v>
      </c>
      <c r="I13"/>
      <c r="K13"/>
      <c r="L13"/>
      <c r="M13"/>
      <c r="N13"/>
    </row>
    <row r="14" spans="1:6" ht="12.75" customHeight="1">
      <c r="A14" s="397" t="s">
        <v>410</v>
      </c>
      <c r="B14" s="496"/>
      <c r="C14" s="399" t="s">
        <v>411</v>
      </c>
      <c r="D14" s="497">
        <v>950</v>
      </c>
      <c r="E14" s="497">
        <v>1932</v>
      </c>
      <c r="F14" s="498">
        <f>+E14/D14*100</f>
        <v>203.3684210526316</v>
      </c>
    </row>
    <row r="15" spans="1:8" ht="12.75" customHeight="1">
      <c r="A15" s="302">
        <v>1300037</v>
      </c>
      <c r="B15" s="303" t="s">
        <v>412</v>
      </c>
      <c r="C15" s="403" t="s">
        <v>413</v>
      </c>
      <c r="D15" s="347">
        <v>950</v>
      </c>
      <c r="E15" s="347">
        <v>483</v>
      </c>
      <c r="F15" s="348">
        <f>+E15/D15*100</f>
        <v>50.8421052631579</v>
      </c>
      <c r="G15" t="s">
        <v>121</v>
      </c>
      <c r="H15" t="s">
        <v>121</v>
      </c>
    </row>
    <row r="16" spans="1:14" ht="12.75" customHeight="1">
      <c r="A16" s="302">
        <v>1300037</v>
      </c>
      <c r="B16" s="303" t="s">
        <v>327</v>
      </c>
      <c r="C16" s="403" t="s">
        <v>414</v>
      </c>
      <c r="D16" s="347"/>
      <c r="E16" s="347">
        <v>1449</v>
      </c>
      <c r="F16" s="348"/>
      <c r="I16" s="273"/>
      <c r="K16" s="273"/>
      <c r="L16" s="273"/>
      <c r="M16" s="273"/>
      <c r="N16" s="273"/>
    </row>
    <row r="17" spans="1:14" s="273" customFormat="1" ht="17.25" customHeight="1">
      <c r="A17" s="397" t="s">
        <v>415</v>
      </c>
      <c r="B17" s="398"/>
      <c r="C17" s="399" t="s">
        <v>416</v>
      </c>
      <c r="D17" s="497">
        <v>4180</v>
      </c>
      <c r="E17" s="497">
        <v>10068</v>
      </c>
      <c r="F17" s="498">
        <f>+E17/D17*100</f>
        <v>240.86124401913875</v>
      </c>
      <c r="H17" s="273" t="s">
        <v>121</v>
      </c>
      <c r="I17"/>
      <c r="K17"/>
      <c r="L17"/>
      <c r="M17"/>
      <c r="N17"/>
    </row>
    <row r="18" spans="1:14" s="273" customFormat="1" ht="30.75" customHeight="1">
      <c r="A18" s="302">
        <v>1300038</v>
      </c>
      <c r="B18" s="303"/>
      <c r="C18" s="403" t="s">
        <v>417</v>
      </c>
      <c r="D18" s="347">
        <v>950</v>
      </c>
      <c r="E18" s="347">
        <v>282</v>
      </c>
      <c r="F18" s="348">
        <f>+E18/D18*100</f>
        <v>29.68421052631579</v>
      </c>
      <c r="I18"/>
      <c r="K18"/>
      <c r="L18"/>
      <c r="M18" t="s">
        <v>121</v>
      </c>
      <c r="N18"/>
    </row>
    <row r="19" spans="1:6" ht="30" customHeight="1">
      <c r="A19" s="302">
        <v>1300039</v>
      </c>
      <c r="B19" s="303"/>
      <c r="C19" s="403" t="s">
        <v>418</v>
      </c>
      <c r="D19" s="347">
        <v>950</v>
      </c>
      <c r="E19" s="347">
        <v>133</v>
      </c>
      <c r="F19" s="348">
        <f>+E19/D19*100</f>
        <v>14.000000000000002</v>
      </c>
    </row>
    <row r="20" spans="1:8" ht="12.75" customHeight="1">
      <c r="A20" s="397">
        <v>1300169</v>
      </c>
      <c r="B20" s="398"/>
      <c r="C20" s="399" t="s">
        <v>419</v>
      </c>
      <c r="D20" s="497">
        <f>SUM(D21:D22)</f>
        <v>1710</v>
      </c>
      <c r="E20" s="497">
        <v>347</v>
      </c>
      <c r="F20" s="498">
        <f>+E20/D20*100</f>
        <v>20.292397660818715</v>
      </c>
      <c r="H20" t="s">
        <v>121</v>
      </c>
    </row>
    <row r="21" spans="1:6" ht="12.75" customHeight="1">
      <c r="A21" s="302">
        <v>1300169</v>
      </c>
      <c r="B21" s="303" t="s">
        <v>327</v>
      </c>
      <c r="C21" s="403" t="s">
        <v>420</v>
      </c>
      <c r="D21" s="347">
        <v>855</v>
      </c>
      <c r="E21" s="347">
        <v>150</v>
      </c>
      <c r="F21" s="348">
        <f>+E21/D21*100</f>
        <v>17.543859649122805</v>
      </c>
    </row>
    <row r="22" spans="1:10" s="273" customFormat="1" ht="12.75" customHeight="1">
      <c r="A22" s="302">
        <v>1300169</v>
      </c>
      <c r="B22" s="303" t="s">
        <v>421</v>
      </c>
      <c r="C22" s="403" t="s">
        <v>422</v>
      </c>
      <c r="D22" s="347">
        <v>855</v>
      </c>
      <c r="E22" s="347">
        <v>197</v>
      </c>
      <c r="F22" s="348">
        <f>+E22/D22*100</f>
        <v>23.04093567251462</v>
      </c>
      <c r="J22" s="273" t="s">
        <v>121</v>
      </c>
    </row>
    <row r="23" spans="1:14" ht="12.75" customHeight="1">
      <c r="A23" s="292">
        <v>1300041</v>
      </c>
      <c r="B23" s="293"/>
      <c r="C23" s="409" t="s">
        <v>423</v>
      </c>
      <c r="D23" s="347">
        <v>3800</v>
      </c>
      <c r="E23" s="347">
        <v>2293</v>
      </c>
      <c r="F23" s="348">
        <f>+E23/D23*100</f>
        <v>60.3421052631579</v>
      </c>
      <c r="I23" s="273"/>
      <c r="K23" s="273"/>
      <c r="L23" s="273"/>
      <c r="M23" s="273"/>
      <c r="N23" s="273"/>
    </row>
    <row r="24" spans="1:14" ht="32.25" customHeight="1">
      <c r="A24" s="302">
        <v>1300136</v>
      </c>
      <c r="B24" s="303" t="s">
        <v>424</v>
      </c>
      <c r="C24" s="403" t="s">
        <v>425</v>
      </c>
      <c r="D24" s="305">
        <v>10157</v>
      </c>
      <c r="E24" s="305">
        <v>4426</v>
      </c>
      <c r="F24" s="348">
        <f>+E24/D24*100</f>
        <v>43.575859013488234</v>
      </c>
      <c r="I24" s="273" t="s">
        <v>121</v>
      </c>
      <c r="K24" s="273" t="s">
        <v>121</v>
      </c>
      <c r="L24" s="273"/>
      <c r="M24" s="273"/>
      <c r="N24" s="273"/>
    </row>
    <row r="25" spans="1:14" ht="12.75" customHeight="1">
      <c r="A25" s="310"/>
      <c r="B25" s="311"/>
      <c r="C25" s="289" t="s">
        <v>298</v>
      </c>
      <c r="D25" s="290">
        <v>21200</v>
      </c>
      <c r="E25" s="290">
        <f>+E26+E27+E29+E31+E32+E33</f>
        <v>23080</v>
      </c>
      <c r="F25" s="499">
        <f>+E25/D25*100</f>
        <v>108.8679245283019</v>
      </c>
      <c r="I25" s="273"/>
      <c r="K25" s="273"/>
      <c r="L25" s="273"/>
      <c r="M25" s="273"/>
      <c r="N25" s="273"/>
    </row>
    <row r="26" spans="1:14" ht="12.75" customHeight="1">
      <c r="A26" s="302" t="s">
        <v>426</v>
      </c>
      <c r="B26" s="303"/>
      <c r="C26" s="304" t="s">
        <v>427</v>
      </c>
      <c r="D26" s="347">
        <v>4400</v>
      </c>
      <c r="E26" s="347">
        <v>3613</v>
      </c>
      <c r="F26" s="348">
        <f>+E26/D26*100</f>
        <v>82.11363636363636</v>
      </c>
      <c r="I26" s="273"/>
      <c r="K26" s="273"/>
      <c r="L26" s="273"/>
      <c r="M26" s="273"/>
      <c r="N26" s="273"/>
    </row>
    <row r="27" spans="1:6" ht="12.75" customHeight="1">
      <c r="A27" s="302" t="s">
        <v>428</v>
      </c>
      <c r="B27" s="303"/>
      <c r="C27" s="304" t="s">
        <v>429</v>
      </c>
      <c r="D27" s="347">
        <v>8050</v>
      </c>
      <c r="E27" s="347">
        <v>8266</v>
      </c>
      <c r="F27" s="348">
        <f>+E27/D27*100</f>
        <v>102.6832298136646</v>
      </c>
    </row>
    <row r="28" spans="1:14" s="273" customFormat="1" ht="32.25" customHeight="1">
      <c r="A28" s="302">
        <v>1300185</v>
      </c>
      <c r="B28" s="303"/>
      <c r="C28" s="304" t="s">
        <v>430</v>
      </c>
      <c r="D28" s="500"/>
      <c r="E28" s="500"/>
      <c r="F28" s="501"/>
      <c r="I28"/>
      <c r="K28"/>
      <c r="L28"/>
      <c r="M28"/>
      <c r="N28"/>
    </row>
    <row r="29" spans="1:7" s="273" customFormat="1" ht="28.5" customHeight="1">
      <c r="A29" s="302">
        <v>1000017</v>
      </c>
      <c r="B29" s="303"/>
      <c r="C29" s="304" t="s">
        <v>302</v>
      </c>
      <c r="D29" s="347">
        <v>450</v>
      </c>
      <c r="E29" s="347">
        <v>525</v>
      </c>
      <c r="F29" s="348">
        <f>+E29/D29*100</f>
        <v>116.66666666666667</v>
      </c>
      <c r="G29" s="273" t="s">
        <v>121</v>
      </c>
    </row>
    <row r="30" spans="1:6" s="273" customFormat="1" ht="21" customHeight="1">
      <c r="A30" s="302">
        <v>1200055</v>
      </c>
      <c r="B30" s="303"/>
      <c r="C30" s="304" t="s">
        <v>301</v>
      </c>
      <c r="D30" s="347"/>
      <c r="E30" s="347"/>
      <c r="F30" s="348"/>
    </row>
    <row r="31" spans="1:14" s="273" customFormat="1" ht="21" customHeight="1">
      <c r="A31" s="302">
        <v>1200056</v>
      </c>
      <c r="B31" s="303"/>
      <c r="C31" s="304" t="s">
        <v>303</v>
      </c>
      <c r="D31" s="347">
        <v>2100</v>
      </c>
      <c r="E31" s="347">
        <v>4832</v>
      </c>
      <c r="F31" s="348">
        <f>+E31/D31*100</f>
        <v>230.09523809523807</v>
      </c>
      <c r="I31"/>
      <c r="K31"/>
      <c r="L31"/>
      <c r="M31"/>
      <c r="N31"/>
    </row>
    <row r="32" spans="1:14" s="273" customFormat="1" ht="12.75" customHeight="1">
      <c r="A32" s="302">
        <v>1300042</v>
      </c>
      <c r="B32" s="303"/>
      <c r="C32" s="304" t="s">
        <v>431</v>
      </c>
      <c r="D32" s="347">
        <v>5400</v>
      </c>
      <c r="E32" s="347">
        <v>4797</v>
      </c>
      <c r="F32" s="348">
        <f>+E32/D32*100</f>
        <v>88.83333333333333</v>
      </c>
      <c r="I32"/>
      <c r="K32"/>
      <c r="L32"/>
      <c r="M32"/>
      <c r="N32"/>
    </row>
    <row r="33" spans="1:6" ht="12.75" customHeight="1">
      <c r="A33" s="302">
        <v>1300043</v>
      </c>
      <c r="B33" s="303"/>
      <c r="C33" s="304" t="s">
        <v>432</v>
      </c>
      <c r="D33" s="347">
        <v>800</v>
      </c>
      <c r="E33" s="347">
        <v>1047</v>
      </c>
      <c r="F33" s="348">
        <f>+E33/D33*100</f>
        <v>130.875</v>
      </c>
    </row>
    <row r="34" spans="1:6" ht="27.75" customHeight="1">
      <c r="A34" s="310" t="s">
        <v>433</v>
      </c>
      <c r="B34" s="311"/>
      <c r="C34" s="502" t="s">
        <v>307</v>
      </c>
      <c r="D34" s="290">
        <v>24594</v>
      </c>
      <c r="E34" s="290">
        <f>+E35+E36+E37+E38+E39+E40+E41+E42+E43+E46+E47</f>
        <v>22539</v>
      </c>
      <c r="F34" s="499">
        <f>+E34/D34*100</f>
        <v>91.64430348865577</v>
      </c>
    </row>
    <row r="35" spans="1:6" ht="38.25" customHeight="1">
      <c r="A35" s="302">
        <v>1300136</v>
      </c>
      <c r="B35" s="303"/>
      <c r="C35" s="403" t="s">
        <v>425</v>
      </c>
      <c r="D35" s="347">
        <v>11350</v>
      </c>
      <c r="E35" s="347">
        <v>9063</v>
      </c>
      <c r="F35" s="348">
        <f>+E35/D35*100</f>
        <v>79.85022026431719</v>
      </c>
    </row>
    <row r="36" spans="1:6" ht="12.75" customHeight="1">
      <c r="A36" s="302" t="s">
        <v>434</v>
      </c>
      <c r="B36" s="303"/>
      <c r="C36" s="403" t="s">
        <v>435</v>
      </c>
      <c r="D36" s="347">
        <v>120</v>
      </c>
      <c r="E36" s="347">
        <v>24</v>
      </c>
      <c r="F36" s="348">
        <f>+E36/D36*100</f>
        <v>20</v>
      </c>
    </row>
    <row r="37" spans="1:6" ht="12.75" customHeight="1">
      <c r="A37" s="428" t="s">
        <v>308</v>
      </c>
      <c r="B37" s="303"/>
      <c r="C37" s="429" t="s">
        <v>309</v>
      </c>
      <c r="D37" s="347">
        <v>4660</v>
      </c>
      <c r="E37" s="347">
        <v>4724</v>
      </c>
      <c r="F37" s="348">
        <f>+E37/D37*100</f>
        <v>101.37339055793993</v>
      </c>
    </row>
    <row r="38" spans="1:6" ht="12.75" customHeight="1">
      <c r="A38" s="302" t="s">
        <v>436</v>
      </c>
      <c r="B38" s="303"/>
      <c r="C38" s="403" t="s">
        <v>437</v>
      </c>
      <c r="D38" s="347">
        <v>2430</v>
      </c>
      <c r="E38" s="347">
        <v>1748</v>
      </c>
      <c r="F38" s="348">
        <f>+E38/D38*100</f>
        <v>71.93415637860082</v>
      </c>
    </row>
    <row r="39" spans="1:6" ht="18.75" customHeight="1">
      <c r="A39" s="302" t="s">
        <v>438</v>
      </c>
      <c r="B39" s="303"/>
      <c r="C39" s="403" t="s">
        <v>439</v>
      </c>
      <c r="D39" s="347">
        <v>3340</v>
      </c>
      <c r="E39" s="347">
        <v>3775</v>
      </c>
      <c r="F39" s="348">
        <f>+E39/D39*100</f>
        <v>113.02395209580838</v>
      </c>
    </row>
    <row r="40" spans="1:14" ht="12.75" customHeight="1">
      <c r="A40" s="315" t="s">
        <v>440</v>
      </c>
      <c r="B40" s="316"/>
      <c r="C40" s="407" t="s">
        <v>441</v>
      </c>
      <c r="D40" s="305">
        <v>10</v>
      </c>
      <c r="E40" s="305">
        <v>57</v>
      </c>
      <c r="F40" s="348">
        <f>+E40/D40*100</f>
        <v>570</v>
      </c>
      <c r="I40" s="273"/>
      <c r="K40" s="273"/>
      <c r="L40" s="273"/>
      <c r="M40" s="273"/>
      <c r="N40" s="273"/>
    </row>
    <row r="41" spans="1:6" s="273" customFormat="1" ht="28.5" customHeight="1">
      <c r="A41" s="315" t="s">
        <v>442</v>
      </c>
      <c r="B41" s="316"/>
      <c r="C41" s="407" t="s">
        <v>443</v>
      </c>
      <c r="D41" s="305">
        <v>100</v>
      </c>
      <c r="E41" s="305">
        <v>63</v>
      </c>
      <c r="F41" s="348">
        <f>+E41/D41*100</f>
        <v>63</v>
      </c>
    </row>
    <row r="42" spans="1:14" s="273" customFormat="1" ht="33" customHeight="1">
      <c r="A42" s="302">
        <v>1300129</v>
      </c>
      <c r="B42" s="303"/>
      <c r="C42" s="403" t="s">
        <v>444</v>
      </c>
      <c r="D42" s="305">
        <v>12</v>
      </c>
      <c r="E42" s="305">
        <v>5</v>
      </c>
      <c r="F42" s="348">
        <f>+E42/D42*100</f>
        <v>41.66666666666667</v>
      </c>
      <c r="I42"/>
      <c r="K42"/>
      <c r="L42"/>
      <c r="M42"/>
      <c r="N42"/>
    </row>
    <row r="43" spans="1:6" ht="34.5" customHeight="1">
      <c r="A43" s="302">
        <v>1300130</v>
      </c>
      <c r="B43" s="303"/>
      <c r="C43" s="403" t="s">
        <v>445</v>
      </c>
      <c r="D43" s="305">
        <v>10</v>
      </c>
      <c r="E43" s="305">
        <v>7</v>
      </c>
      <c r="F43" s="348">
        <f>+E43/D43*100</f>
        <v>70</v>
      </c>
    </row>
    <row r="44" spans="1:6" ht="12.75" customHeight="1">
      <c r="A44" s="302" t="s">
        <v>317</v>
      </c>
      <c r="B44" s="303"/>
      <c r="C44" s="403" t="s">
        <v>318</v>
      </c>
      <c r="D44" s="347"/>
      <c r="E44" s="347"/>
      <c r="F44" s="348"/>
    </row>
    <row r="45" spans="1:6" ht="26.25" customHeight="1">
      <c r="A45" s="302" t="s">
        <v>319</v>
      </c>
      <c r="B45" s="303"/>
      <c r="C45" s="403" t="s">
        <v>320</v>
      </c>
      <c r="D45" s="347"/>
      <c r="E45" s="347"/>
      <c r="F45" s="348"/>
    </row>
    <row r="46" spans="1:6" ht="26.25" customHeight="1">
      <c r="A46" s="302">
        <v>1000132</v>
      </c>
      <c r="B46" s="303"/>
      <c r="C46" s="304" t="s">
        <v>446</v>
      </c>
      <c r="D46" s="347">
        <v>7</v>
      </c>
      <c r="E46" s="347">
        <v>3</v>
      </c>
      <c r="F46" s="348">
        <f>+E46/D46*100</f>
        <v>42.857142857142854</v>
      </c>
    </row>
    <row r="47" spans="1:14" ht="26.25" customHeight="1">
      <c r="A47" s="302">
        <v>1200057</v>
      </c>
      <c r="B47" s="303"/>
      <c r="C47" s="304" t="s">
        <v>322</v>
      </c>
      <c r="D47" s="347">
        <v>2555</v>
      </c>
      <c r="E47" s="347">
        <v>3070</v>
      </c>
      <c r="F47" s="348">
        <f>+E47/D47*100</f>
        <v>120.15655577299414</v>
      </c>
      <c r="I47" s="273"/>
      <c r="K47" s="273"/>
      <c r="L47" s="273"/>
      <c r="M47" s="273"/>
      <c r="N47" s="273"/>
    </row>
    <row r="48" spans="1:6" ht="26.25" customHeight="1">
      <c r="A48" s="302" t="s">
        <v>447</v>
      </c>
      <c r="B48" s="303"/>
      <c r="C48" s="403" t="s">
        <v>448</v>
      </c>
      <c r="D48" s="347"/>
      <c r="E48" s="347"/>
      <c r="F48" s="348"/>
    </row>
    <row r="49" spans="1:6" ht="12.75" customHeight="1">
      <c r="A49" s="310"/>
      <c r="B49" s="311"/>
      <c r="C49" s="426" t="s">
        <v>324</v>
      </c>
      <c r="D49" s="290">
        <f>1465+3388+205</f>
        <v>5058</v>
      </c>
      <c r="E49" s="290">
        <f>+E50+E51+E52</f>
        <v>2124</v>
      </c>
      <c r="F49" s="499">
        <f>+E49/D49*100</f>
        <v>41.99288256227758</v>
      </c>
    </row>
    <row r="50" spans="1:6" ht="25.5" customHeight="1">
      <c r="A50" s="433">
        <v>1000215</v>
      </c>
      <c r="B50" s="503"/>
      <c r="C50" s="400" t="s">
        <v>325</v>
      </c>
      <c r="D50" s="504">
        <v>1465</v>
      </c>
      <c r="E50" s="504">
        <v>1315</v>
      </c>
      <c r="F50" s="498">
        <f>+E50/D50*100</f>
        <v>89.76109215017065</v>
      </c>
    </row>
    <row r="51" spans="1:6" ht="28.5" customHeight="1">
      <c r="A51" s="435" t="s">
        <v>449</v>
      </c>
      <c r="B51" s="303" t="s">
        <v>450</v>
      </c>
      <c r="C51" s="304" t="s">
        <v>451</v>
      </c>
      <c r="D51" s="305">
        <v>3388</v>
      </c>
      <c r="E51" s="305">
        <v>572</v>
      </c>
      <c r="F51" s="348">
        <f>+E51/D51*100</f>
        <v>16.883116883116884</v>
      </c>
    </row>
    <row r="52" spans="1:6" ht="12.75" customHeight="1">
      <c r="A52" s="433">
        <v>1000207</v>
      </c>
      <c r="B52" s="503"/>
      <c r="C52" s="400" t="s">
        <v>326</v>
      </c>
      <c r="D52" s="497">
        <v>205</v>
      </c>
      <c r="E52" s="497">
        <v>237</v>
      </c>
      <c r="F52" s="498">
        <f>+E52/D52*100</f>
        <v>115.60975609756096</v>
      </c>
    </row>
    <row r="53" spans="1:6" ht="12.75" customHeight="1">
      <c r="A53" s="435">
        <v>1000207</v>
      </c>
      <c r="B53" s="436" t="s">
        <v>327</v>
      </c>
      <c r="C53" s="295" t="s">
        <v>328</v>
      </c>
      <c r="D53" s="347">
        <v>145</v>
      </c>
      <c r="E53" s="347">
        <v>163</v>
      </c>
      <c r="F53" s="348">
        <f>+E53/D53*100</f>
        <v>112.41379310344828</v>
      </c>
    </row>
    <row r="54" spans="1:6" ht="12.75" customHeight="1">
      <c r="A54" s="435">
        <v>1000207</v>
      </c>
      <c r="B54" s="436" t="s">
        <v>329</v>
      </c>
      <c r="C54" s="295" t="s">
        <v>330</v>
      </c>
      <c r="D54" s="347">
        <v>60</v>
      </c>
      <c r="E54" s="347">
        <v>74</v>
      </c>
      <c r="F54" s="348">
        <f>+E54/D54*100</f>
        <v>123.33333333333334</v>
      </c>
    </row>
    <row r="55" spans="1:6" ht="12.75" customHeight="1">
      <c r="A55" s="435"/>
      <c r="B55" s="436"/>
      <c r="C55" s="399" t="s">
        <v>452</v>
      </c>
      <c r="D55" s="505">
        <v>180</v>
      </c>
      <c r="E55" s="505">
        <v>45</v>
      </c>
      <c r="F55" s="506">
        <f>+E55/D55*100</f>
        <v>25</v>
      </c>
    </row>
    <row r="56" spans="1:6" ht="12.75" customHeight="1">
      <c r="A56" s="435"/>
      <c r="B56" s="436"/>
      <c r="C56" s="399" t="s">
        <v>453</v>
      </c>
      <c r="D56" s="505">
        <v>1</v>
      </c>
      <c r="E56" s="505">
        <v>1</v>
      </c>
      <c r="F56" s="506">
        <f>+E56/D56*100</f>
        <v>100</v>
      </c>
    </row>
    <row r="57" spans="1:6" ht="12.75">
      <c r="A57" s="507"/>
      <c r="B57" s="508"/>
      <c r="C57" s="509" t="s">
        <v>454</v>
      </c>
      <c r="D57" s="510">
        <v>170</v>
      </c>
      <c r="E57" s="510">
        <v>70</v>
      </c>
      <c r="F57" s="511">
        <f>+E57/D57*100</f>
        <v>41.17647058823529</v>
      </c>
    </row>
    <row r="58" spans="1:6" ht="12.75">
      <c r="A58" s="512" t="s">
        <v>455</v>
      </c>
      <c r="B58" s="513"/>
      <c r="C58" s="514"/>
      <c r="D58" s="514"/>
      <c r="E58" s="514"/>
      <c r="F58" s="389"/>
    </row>
    <row r="59" ht="12.75">
      <c r="G59" s="515"/>
    </row>
    <row r="60" ht="12.75">
      <c r="G60" s="515"/>
    </row>
    <row r="61" spans="1:7" ht="12.75">
      <c r="A61" s="266" t="s">
        <v>165</v>
      </c>
      <c r="B61" s="266"/>
      <c r="C61" s="266"/>
      <c r="D61" s="267" t="s">
        <v>278</v>
      </c>
      <c r="E61" s="267"/>
      <c r="F61" s="383"/>
      <c r="G61" s="516"/>
    </row>
    <row r="62" spans="1:7" ht="12.75">
      <c r="A62" s="268"/>
      <c r="B62" s="268"/>
      <c r="C62" s="268"/>
      <c r="D62" s="268"/>
      <c r="E62" s="268"/>
      <c r="F62" s="384"/>
      <c r="G62" s="517"/>
    </row>
    <row r="63" spans="1:8" ht="12.75" customHeight="1">
      <c r="A63" s="269" t="s">
        <v>279</v>
      </c>
      <c r="B63" s="269"/>
      <c r="C63" s="269"/>
      <c r="D63" s="270" t="s">
        <v>188</v>
      </c>
      <c r="E63" s="270"/>
      <c r="F63" s="453"/>
      <c r="G63" s="270"/>
      <c r="H63" s="270"/>
    </row>
    <row r="64" spans="1:11" ht="12.75">
      <c r="A64" s="268"/>
      <c r="B64" s="268"/>
      <c r="C64" s="268"/>
      <c r="D64" s="268"/>
      <c r="E64" s="268"/>
      <c r="F64" s="384"/>
      <c r="K64" s="273"/>
    </row>
    <row r="65" spans="1:11" ht="12.75">
      <c r="A65" s="330" t="s">
        <v>121</v>
      </c>
      <c r="B65" s="330"/>
      <c r="D65" s="330"/>
      <c r="E65" s="330"/>
      <c r="F65" s="518"/>
      <c r="K65" s="273"/>
    </row>
    <row r="66" spans="1:14" ht="12.75">
      <c r="A66" s="157"/>
      <c r="B66" s="157"/>
      <c r="C66" s="157"/>
      <c r="D66" s="157"/>
      <c r="E66" s="157"/>
      <c r="F66" s="455"/>
      <c r="I66" s="119"/>
      <c r="K66" s="119"/>
      <c r="L66" s="119"/>
      <c r="M66" s="119"/>
      <c r="N66" s="119"/>
    </row>
    <row r="67" spans="7:11" ht="12.75">
      <c r="G67" s="515"/>
      <c r="K67" s="56"/>
    </row>
    <row r="68" ht="12.75">
      <c r="G68" s="515"/>
    </row>
  </sheetData>
  <sheetProtection selectLockedCells="1" selectUnlockedCells="1"/>
  <mergeCells count="1">
    <mergeCell ref="A63:C63"/>
  </mergeCells>
  <printOptions/>
  <pageMargins left="0.7" right="0.7" top="0.29930555555555555" bottom="1.14375" header="0.5118055555555555" footer="0.5118055555555555"/>
  <pageSetup horizontalDpi="300" verticalDpi="300" orientation="portrait" paperSize="9" scale="9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J10" sqref="J10"/>
    </sheetView>
  </sheetViews>
  <sheetFormatPr defaultColWidth="9.00390625" defaultRowHeight="14.25"/>
  <cols>
    <col min="1" max="1" width="9.875" style="271" customWidth="1"/>
    <col min="2" max="2" width="9.125" style="272" customWidth="1"/>
    <col min="3" max="3" width="45.75390625" style="273" customWidth="1"/>
    <col min="4" max="4" width="13.125" style="273" customWidth="1"/>
    <col min="5" max="5" width="9.25390625" style="273" customWidth="1"/>
    <col min="6" max="16384" width="8.50390625" style="273" customWidth="1"/>
  </cols>
  <sheetData>
    <row r="1" spans="1:4" ht="13.5" customHeight="1">
      <c r="A1" s="457" t="s">
        <v>20</v>
      </c>
      <c r="B1" s="457"/>
      <c r="C1" s="457"/>
      <c r="D1" s="277"/>
    </row>
    <row r="2" spans="1:5" ht="13.5" customHeight="1">
      <c r="A2" s="278"/>
      <c r="B2" s="279"/>
      <c r="C2" s="277"/>
      <c r="E2" s="280" t="s">
        <v>456</v>
      </c>
    </row>
    <row r="3" spans="1:6" ht="64.5" customHeight="1">
      <c r="A3" s="519" t="s">
        <v>336</v>
      </c>
      <c r="B3" s="303" t="s">
        <v>282</v>
      </c>
      <c r="C3" s="520" t="s">
        <v>283</v>
      </c>
      <c r="D3" s="521" t="s">
        <v>284</v>
      </c>
      <c r="E3" s="522" t="s">
        <v>247</v>
      </c>
      <c r="F3" s="523" t="s">
        <v>457</v>
      </c>
    </row>
    <row r="4" spans="1:6" ht="13.5" customHeight="1">
      <c r="A4" s="524"/>
      <c r="B4" s="311"/>
      <c r="C4" s="289" t="s">
        <v>286</v>
      </c>
      <c r="D4" s="525"/>
      <c r="E4" s="526"/>
      <c r="F4" s="526"/>
    </row>
    <row r="5" spans="1:6" s="530" customFormat="1" ht="13.5" customHeight="1">
      <c r="A5" s="527" t="s">
        <v>458</v>
      </c>
      <c r="B5" s="496"/>
      <c r="C5" s="399" t="s">
        <v>459</v>
      </c>
      <c r="D5" s="528"/>
      <c r="E5" s="529"/>
      <c r="F5" s="529"/>
    </row>
    <row r="6" spans="1:6" ht="13.5" customHeight="1">
      <c r="A6" s="520" t="s">
        <v>458</v>
      </c>
      <c r="B6" s="303"/>
      <c r="C6" s="403" t="s">
        <v>460</v>
      </c>
      <c r="D6" s="531"/>
      <c r="E6" s="347"/>
      <c r="F6" s="347"/>
    </row>
    <row r="7" spans="1:6" ht="13.5" customHeight="1">
      <c r="A7" s="520" t="s">
        <v>458</v>
      </c>
      <c r="B7" s="303"/>
      <c r="C7" s="403" t="s">
        <v>461</v>
      </c>
      <c r="D7" s="531"/>
      <c r="E7" s="347"/>
      <c r="F7" s="347"/>
    </row>
    <row r="8" spans="1:6" ht="12.75" customHeight="1">
      <c r="A8" s="532">
        <v>1200088</v>
      </c>
      <c r="B8" s="293"/>
      <c r="C8" s="409" t="s">
        <v>462</v>
      </c>
      <c r="D8" s="533"/>
      <c r="E8" s="534"/>
      <c r="F8" s="534"/>
    </row>
    <row r="9" spans="1:6" ht="13.5" customHeight="1">
      <c r="A9" s="524"/>
      <c r="B9" s="311"/>
      <c r="C9" s="426" t="s">
        <v>463</v>
      </c>
      <c r="D9" s="525"/>
      <c r="E9" s="535"/>
      <c r="F9" s="535"/>
    </row>
    <row r="10" spans="1:6" ht="13.5" customHeight="1">
      <c r="A10" s="520">
        <v>1200039</v>
      </c>
      <c r="B10" s="303"/>
      <c r="C10" s="403" t="s">
        <v>251</v>
      </c>
      <c r="D10" s="531"/>
      <c r="E10" s="347"/>
      <c r="F10" s="347"/>
    </row>
    <row r="11" spans="1:6" ht="13.5" customHeight="1">
      <c r="A11" s="520" t="s">
        <v>464</v>
      </c>
      <c r="B11" s="303"/>
      <c r="C11" s="403" t="s">
        <v>252</v>
      </c>
      <c r="D11" s="531"/>
      <c r="E11" s="347"/>
      <c r="F11" s="347"/>
    </row>
    <row r="12" spans="1:6" ht="13.5" customHeight="1">
      <c r="A12" s="520" t="s">
        <v>465</v>
      </c>
      <c r="B12" s="303"/>
      <c r="C12" s="403" t="s">
        <v>466</v>
      </c>
      <c r="D12" s="531"/>
      <c r="E12" s="347"/>
      <c r="F12" s="347"/>
    </row>
    <row r="13" spans="1:6" ht="13.5" customHeight="1">
      <c r="A13" s="520" t="s">
        <v>388</v>
      </c>
      <c r="B13" s="303"/>
      <c r="C13" s="403" t="s">
        <v>302</v>
      </c>
      <c r="D13" s="536"/>
      <c r="E13" s="347"/>
      <c r="F13" s="347"/>
    </row>
    <row r="14" spans="1:6" ht="13.5" customHeight="1">
      <c r="A14" s="537">
        <v>1200056</v>
      </c>
      <c r="B14" s="316"/>
      <c r="C14" s="317" t="s">
        <v>303</v>
      </c>
      <c r="D14" s="536"/>
      <c r="E14" s="347"/>
      <c r="F14" s="347"/>
    </row>
    <row r="15" spans="1:6" ht="13.5" customHeight="1">
      <c r="A15" s="520">
        <v>1200055</v>
      </c>
      <c r="B15" s="303"/>
      <c r="C15" s="304" t="s">
        <v>301</v>
      </c>
      <c r="D15" s="531"/>
      <c r="E15" s="347"/>
      <c r="F15" s="347"/>
    </row>
    <row r="16" spans="1:6" ht="13.5" customHeight="1">
      <c r="A16" s="524"/>
      <c r="B16" s="311"/>
      <c r="C16" s="426" t="s">
        <v>307</v>
      </c>
      <c r="D16" s="525"/>
      <c r="E16" s="535"/>
      <c r="F16" s="535"/>
    </row>
    <row r="17" spans="1:6" ht="13.5" customHeight="1">
      <c r="A17" s="520">
        <v>1000124</v>
      </c>
      <c r="B17" s="303"/>
      <c r="C17" s="430" t="s">
        <v>310</v>
      </c>
      <c r="D17" s="538"/>
      <c r="E17" s="347"/>
      <c r="F17" s="347"/>
    </row>
    <row r="18" spans="1:6" ht="13.5" customHeight="1">
      <c r="A18" s="520" t="s">
        <v>311</v>
      </c>
      <c r="B18" s="303"/>
      <c r="C18" s="403" t="s">
        <v>312</v>
      </c>
      <c r="D18" s="531"/>
      <c r="E18" s="347"/>
      <c r="F18" s="347"/>
    </row>
    <row r="19" spans="1:6" ht="13.5" customHeight="1">
      <c r="A19" s="520" t="s">
        <v>313</v>
      </c>
      <c r="B19" s="303"/>
      <c r="C19" s="403" t="s">
        <v>314</v>
      </c>
      <c r="D19" s="531"/>
      <c r="E19" s="347"/>
      <c r="F19" s="347"/>
    </row>
    <row r="20" spans="1:6" ht="13.5" customHeight="1">
      <c r="A20" s="520" t="s">
        <v>315</v>
      </c>
      <c r="B20" s="303"/>
      <c r="C20" s="403" t="s">
        <v>316</v>
      </c>
      <c r="D20" s="531"/>
      <c r="E20" s="347"/>
      <c r="F20" s="347"/>
    </row>
    <row r="21" spans="1:6" ht="13.5" customHeight="1">
      <c r="A21" s="537" t="s">
        <v>317</v>
      </c>
      <c r="B21" s="316"/>
      <c r="C21" s="407" t="s">
        <v>318</v>
      </c>
      <c r="D21" s="539"/>
      <c r="E21" s="540"/>
      <c r="F21" s="540"/>
    </row>
    <row r="22" spans="1:6" ht="13.5" customHeight="1">
      <c r="A22" s="520" t="s">
        <v>319</v>
      </c>
      <c r="B22" s="303"/>
      <c r="C22" s="403" t="s">
        <v>320</v>
      </c>
      <c r="D22" s="531"/>
      <c r="E22" s="347"/>
      <c r="F22" s="347"/>
    </row>
    <row r="23" spans="1:6" ht="13.5" customHeight="1">
      <c r="A23" s="520" t="s">
        <v>389</v>
      </c>
      <c r="B23" s="303"/>
      <c r="C23" s="403" t="s">
        <v>321</v>
      </c>
      <c r="D23" s="531"/>
      <c r="E23" s="347"/>
      <c r="F23" s="347"/>
    </row>
    <row r="24" spans="1:6" ht="13.5" customHeight="1">
      <c r="A24" s="520">
        <v>1000181</v>
      </c>
      <c r="B24" s="303"/>
      <c r="C24" s="403" t="s">
        <v>323</v>
      </c>
      <c r="D24" s="531"/>
      <c r="E24" s="347"/>
      <c r="F24" s="347"/>
    </row>
    <row r="25" spans="1:6" ht="13.5" customHeight="1">
      <c r="A25" s="537">
        <v>1200057</v>
      </c>
      <c r="B25" s="316"/>
      <c r="C25" s="317" t="s">
        <v>322</v>
      </c>
      <c r="D25" s="531"/>
      <c r="E25" s="347"/>
      <c r="F25" s="347"/>
    </row>
    <row r="26" spans="1:6" ht="13.5" customHeight="1">
      <c r="A26" s="524"/>
      <c r="B26" s="311"/>
      <c r="C26" s="426" t="s">
        <v>324</v>
      </c>
      <c r="D26" s="525"/>
      <c r="E26" s="535"/>
      <c r="F26" s="535"/>
    </row>
    <row r="27" spans="1:6" ht="13.5" customHeight="1">
      <c r="A27" s="541">
        <v>1000215</v>
      </c>
      <c r="B27" s="432"/>
      <c r="C27" s="308" t="s">
        <v>325</v>
      </c>
      <c r="D27" s="542"/>
      <c r="E27" s="347"/>
      <c r="F27" s="347"/>
    </row>
    <row r="28" spans="1:6" ht="13.5" customHeight="1">
      <c r="A28" s="543">
        <v>1000207</v>
      </c>
      <c r="B28" s="503"/>
      <c r="C28" s="400" t="s">
        <v>326</v>
      </c>
      <c r="D28" s="544"/>
      <c r="E28" s="545"/>
      <c r="F28" s="545"/>
    </row>
    <row r="29" spans="1:6" ht="12.75">
      <c r="A29" s="546">
        <v>1000207</v>
      </c>
      <c r="B29" s="436" t="s">
        <v>327</v>
      </c>
      <c r="C29" s="295" t="s">
        <v>328</v>
      </c>
      <c r="D29" s="542"/>
      <c r="E29" s="347"/>
      <c r="F29" s="347"/>
    </row>
    <row r="30" spans="1:6" ht="12.75">
      <c r="A30" s="546">
        <v>1000207</v>
      </c>
      <c r="B30" s="436" t="s">
        <v>329</v>
      </c>
      <c r="C30" s="295" t="s">
        <v>330</v>
      </c>
      <c r="D30" s="542"/>
      <c r="E30" s="347"/>
      <c r="F30" s="347"/>
    </row>
    <row r="31" spans="1:5" ht="12.75">
      <c r="A31" s="547" t="s">
        <v>467</v>
      </c>
      <c r="B31" s="548"/>
      <c r="C31" s="547"/>
      <c r="D31" s="547"/>
      <c r="E31" s="547"/>
    </row>
    <row r="36" ht="12.75">
      <c r="D36" s="307"/>
    </row>
  </sheetData>
  <sheetProtection selectLockedCells="1" selectUnlockedCells="1"/>
  <mergeCells count="1">
    <mergeCell ref="A1:C1"/>
  </mergeCells>
  <printOptions/>
  <pageMargins left="0.7" right="0.7" top="1.14375" bottom="1.14375" header="0.5118055555555555" footer="0.5118055555555555"/>
  <pageSetup horizontalDpi="300" verticalDpi="300" orientation="portrait" paperSize="9" scale="9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89"/>
  <sheetViews>
    <sheetView workbookViewId="0" topLeftCell="A41">
      <selection activeCell="I80" sqref="I80"/>
    </sheetView>
  </sheetViews>
  <sheetFormatPr defaultColWidth="9.00390625" defaultRowHeight="14.25"/>
  <cols>
    <col min="1" max="1" width="8.75390625" style="273" customWidth="1"/>
    <col min="2" max="2" width="6.625" style="331" customWidth="1"/>
    <col min="3" max="3" width="51.375" style="273" customWidth="1"/>
    <col min="4" max="4" width="8.50390625" style="273" customWidth="1"/>
    <col min="5" max="5" width="8.25390625" style="273" customWidth="1"/>
    <col min="6" max="6" width="8.25390625" style="549" customWidth="1"/>
    <col min="7" max="7" width="8.50390625" style="273" customWidth="1"/>
    <col min="8" max="9" width="8.375" style="273" customWidth="1"/>
    <col min="10" max="242" width="8.50390625" style="273" customWidth="1"/>
    <col min="243" max="16384" width="10.50390625" style="0" customWidth="1"/>
  </cols>
  <sheetData>
    <row r="1" spans="1:256" s="307" customFormat="1" ht="15.75" customHeight="1">
      <c r="A1" s="550" t="s">
        <v>21</v>
      </c>
      <c r="B1" s="551"/>
      <c r="C1" s="552"/>
      <c r="D1" s="338"/>
      <c r="E1" s="338"/>
      <c r="F1" s="553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6" ht="12.75">
      <c r="A2" s="554"/>
      <c r="B2" s="555"/>
      <c r="C2" s="556"/>
      <c r="D2" s="277"/>
      <c r="E2" s="277"/>
      <c r="F2" s="339" t="s">
        <v>468</v>
      </c>
    </row>
    <row r="3" spans="1:6" s="558" customFormat="1" ht="45" customHeight="1">
      <c r="A3" s="281" t="s">
        <v>281</v>
      </c>
      <c r="B3" s="282" t="s">
        <v>282</v>
      </c>
      <c r="C3" s="341" t="s">
        <v>283</v>
      </c>
      <c r="D3" s="557" t="s">
        <v>337</v>
      </c>
      <c r="E3" s="285" t="s">
        <v>247</v>
      </c>
      <c r="F3" s="343" t="s">
        <v>285</v>
      </c>
    </row>
    <row r="4" spans="1:6" s="558" customFormat="1" ht="22.5" customHeight="1">
      <c r="A4" s="559"/>
      <c r="B4" s="560"/>
      <c r="C4" s="393" t="s">
        <v>286</v>
      </c>
      <c r="D4" s="561">
        <v>61880</v>
      </c>
      <c r="E4" s="561">
        <f>+E5+E9+E10+E11+E14+E15</f>
        <v>22618</v>
      </c>
      <c r="F4" s="562">
        <f>+E4/D4*100</f>
        <v>36.5513897866839</v>
      </c>
    </row>
    <row r="5" spans="1:9" s="558" customFormat="1" ht="12.75" customHeight="1">
      <c r="A5" s="397" t="s">
        <v>458</v>
      </c>
      <c r="B5" s="398"/>
      <c r="C5" s="563" t="s">
        <v>469</v>
      </c>
      <c r="D5" s="564">
        <v>17820</v>
      </c>
      <c r="E5" s="564">
        <v>7580</v>
      </c>
      <c r="F5" s="565">
        <f>+E5/D5*100</f>
        <v>42.5364758698092</v>
      </c>
      <c r="I5" s="558" t="s">
        <v>121</v>
      </c>
    </row>
    <row r="6" spans="1:11" s="558" customFormat="1" ht="12.75" customHeight="1">
      <c r="A6" s="302" t="s">
        <v>458</v>
      </c>
      <c r="B6" s="303"/>
      <c r="C6" s="350" t="s">
        <v>470</v>
      </c>
      <c r="D6" s="566">
        <v>4400</v>
      </c>
      <c r="E6" s="566">
        <v>1780</v>
      </c>
      <c r="F6" s="567">
        <f>+E6/D6*100</f>
        <v>40.45454545454545</v>
      </c>
      <c r="K6" s="558" t="s">
        <v>121</v>
      </c>
    </row>
    <row r="7" spans="1:9" s="558" customFormat="1" ht="12.75" customHeight="1">
      <c r="A7" s="302" t="s">
        <v>458</v>
      </c>
      <c r="B7" s="303"/>
      <c r="C7" s="350" t="s">
        <v>471</v>
      </c>
      <c r="D7" s="566">
        <v>13420</v>
      </c>
      <c r="E7" s="566">
        <v>5800</v>
      </c>
      <c r="F7" s="567">
        <f>+E7/D7*100</f>
        <v>43.219076005961256</v>
      </c>
      <c r="I7" s="558" t="s">
        <v>121</v>
      </c>
    </row>
    <row r="8" spans="1:9" s="558" customFormat="1" ht="22.5" customHeight="1">
      <c r="A8" s="302">
        <v>1300047</v>
      </c>
      <c r="B8" s="303"/>
      <c r="C8" s="403" t="s">
        <v>401</v>
      </c>
      <c r="D8" s="566"/>
      <c r="E8" s="566"/>
      <c r="F8" s="567" t="s">
        <v>121</v>
      </c>
      <c r="H8" t="s">
        <v>121</v>
      </c>
      <c r="I8" s="558" t="s">
        <v>121</v>
      </c>
    </row>
    <row r="9" spans="1:9" s="558" customFormat="1" ht="12.75" customHeight="1">
      <c r="A9" s="292">
        <v>1200088</v>
      </c>
      <c r="B9" s="293"/>
      <c r="C9" s="409" t="s">
        <v>472</v>
      </c>
      <c r="D9" s="568">
        <v>7190</v>
      </c>
      <c r="E9" s="568">
        <v>2637</v>
      </c>
      <c r="F9" s="567">
        <f>+E9/D9*100</f>
        <v>36.6759388038943</v>
      </c>
      <c r="G9" s="558" t="s">
        <v>121</v>
      </c>
      <c r="I9" s="558" t="s">
        <v>121</v>
      </c>
    </row>
    <row r="10" spans="1:11" s="558" customFormat="1" ht="12.75" customHeight="1">
      <c r="A10" s="569">
        <v>1200062</v>
      </c>
      <c r="B10" s="570"/>
      <c r="C10" s="571" t="s">
        <v>473</v>
      </c>
      <c r="D10" s="568">
        <v>11570</v>
      </c>
      <c r="E10" s="568">
        <v>2240</v>
      </c>
      <c r="F10" s="567">
        <f>+E10/D10*100</f>
        <v>19.360414866032844</v>
      </c>
      <c r="H10" s="558" t="s">
        <v>121</v>
      </c>
      <c r="K10" s="558" t="s">
        <v>121</v>
      </c>
    </row>
    <row r="11" spans="1:9" s="558" customFormat="1" ht="12.75" customHeight="1">
      <c r="A11" s="397">
        <v>1200070</v>
      </c>
      <c r="B11" s="572"/>
      <c r="C11" s="573" t="s">
        <v>474</v>
      </c>
      <c r="D11" s="574">
        <v>9280</v>
      </c>
      <c r="E11" s="574">
        <v>1695</v>
      </c>
      <c r="F11" s="565">
        <f>+E11/D11*100</f>
        <v>18.26508620689655</v>
      </c>
      <c r="I11" s="558" t="s">
        <v>121</v>
      </c>
    </row>
    <row r="12" spans="1:9" s="558" customFormat="1" ht="12.75" customHeight="1">
      <c r="A12" s="315">
        <v>1200070</v>
      </c>
      <c r="B12" s="575"/>
      <c r="C12" s="576" t="s">
        <v>475</v>
      </c>
      <c r="D12" s="568">
        <v>5150</v>
      </c>
      <c r="E12" s="568">
        <v>928</v>
      </c>
      <c r="F12" s="567">
        <f>+E12/D12*100</f>
        <v>18.019417475728154</v>
      </c>
      <c r="I12" s="558" t="s">
        <v>121</v>
      </c>
    </row>
    <row r="13" spans="1:6" s="558" customFormat="1" ht="12.75" customHeight="1">
      <c r="A13" s="315">
        <v>1200070</v>
      </c>
      <c r="B13" s="316"/>
      <c r="C13" s="350" t="s">
        <v>476</v>
      </c>
      <c r="D13" s="568">
        <v>4130</v>
      </c>
      <c r="E13" s="568">
        <v>767</v>
      </c>
      <c r="F13" s="567">
        <f>+E13/D13*100</f>
        <v>18.571428571428573</v>
      </c>
    </row>
    <row r="14" spans="1:11" s="558" customFormat="1" ht="12.75" customHeight="1">
      <c r="A14" s="577" t="s">
        <v>477</v>
      </c>
      <c r="B14" s="578" t="s">
        <v>424</v>
      </c>
      <c r="C14" s="579" t="s">
        <v>478</v>
      </c>
      <c r="D14" s="568">
        <v>7700</v>
      </c>
      <c r="E14" s="568">
        <v>1071</v>
      </c>
      <c r="F14" s="567">
        <f>+E14/D14*100</f>
        <v>13.90909090909091</v>
      </c>
      <c r="I14" s="558" t="s">
        <v>121</v>
      </c>
      <c r="K14" s="558" t="s">
        <v>121</v>
      </c>
    </row>
    <row r="15" spans="1:10" s="558" customFormat="1" ht="22.5" customHeight="1">
      <c r="A15" s="292" t="s">
        <v>378</v>
      </c>
      <c r="B15" s="293"/>
      <c r="C15" s="579" t="s">
        <v>479</v>
      </c>
      <c r="D15" s="568">
        <v>8320</v>
      </c>
      <c r="E15" s="568">
        <v>7395</v>
      </c>
      <c r="F15" s="567">
        <f>+E15/D15*100</f>
        <v>88.88221153846155</v>
      </c>
      <c r="J15" s="558" t="s">
        <v>121</v>
      </c>
    </row>
    <row r="16" spans="1:9" s="558" customFormat="1" ht="12.75" customHeight="1">
      <c r="A16" s="310"/>
      <c r="B16" s="311"/>
      <c r="C16" s="580" t="s">
        <v>480</v>
      </c>
      <c r="D16" s="581">
        <v>395051</v>
      </c>
      <c r="E16" s="581">
        <f>+E17+E18+E19+E20+E22+E23+E27+E28</f>
        <v>393792</v>
      </c>
      <c r="F16" s="582">
        <f>+E16/D16*100</f>
        <v>99.68130697049243</v>
      </c>
      <c r="I16" s="558" t="s">
        <v>121</v>
      </c>
    </row>
    <row r="17" spans="1:6" s="558" customFormat="1" ht="12.75" customHeight="1">
      <c r="A17" s="302" t="s">
        <v>481</v>
      </c>
      <c r="B17" s="303"/>
      <c r="C17" s="304" t="s">
        <v>251</v>
      </c>
      <c r="D17" s="568">
        <v>130000</v>
      </c>
      <c r="E17" s="568">
        <v>120263</v>
      </c>
      <c r="F17" s="567">
        <f>+E17/D17*100</f>
        <v>92.51</v>
      </c>
    </row>
    <row r="18" spans="1:6" s="558" customFormat="1" ht="12.75" customHeight="1">
      <c r="A18" s="302" t="s">
        <v>464</v>
      </c>
      <c r="B18" s="303"/>
      <c r="C18" s="304" t="s">
        <v>252</v>
      </c>
      <c r="D18" s="568">
        <v>145000</v>
      </c>
      <c r="E18" s="568">
        <v>154443</v>
      </c>
      <c r="F18" s="567">
        <f>+E18/D18*100</f>
        <v>106.51241379310346</v>
      </c>
    </row>
    <row r="19" spans="1:10" s="558" customFormat="1" ht="12.75" customHeight="1">
      <c r="A19" s="302" t="s">
        <v>465</v>
      </c>
      <c r="B19" s="303"/>
      <c r="C19" s="304" t="s">
        <v>482</v>
      </c>
      <c r="D19" s="568">
        <v>8500</v>
      </c>
      <c r="E19" s="568">
        <v>8761</v>
      </c>
      <c r="F19" s="567">
        <f>+E19/D19*100</f>
        <v>103.07058823529411</v>
      </c>
      <c r="J19" s="558" t="s">
        <v>121</v>
      </c>
    </row>
    <row r="20" spans="1:11" s="558" customFormat="1" ht="12.75" customHeight="1">
      <c r="A20" s="302" t="s">
        <v>388</v>
      </c>
      <c r="B20" s="303"/>
      <c r="C20" s="304" t="s">
        <v>302</v>
      </c>
      <c r="D20" s="568">
        <v>63200</v>
      </c>
      <c r="E20" s="568">
        <v>65845</v>
      </c>
      <c r="F20" s="567">
        <f>+E20/D20*100</f>
        <v>104.18512658227847</v>
      </c>
      <c r="K20" s="558" t="s">
        <v>121</v>
      </c>
    </row>
    <row r="21" spans="1:6" s="558" customFormat="1" ht="21.75" customHeight="1">
      <c r="A21" s="302">
        <v>1200055</v>
      </c>
      <c r="B21" s="303"/>
      <c r="C21" s="304" t="s">
        <v>301</v>
      </c>
      <c r="D21" s="568">
        <v>1</v>
      </c>
      <c r="E21" s="568"/>
      <c r="F21" s="567">
        <f>+E21/D21*100</f>
        <v>0</v>
      </c>
    </row>
    <row r="22" spans="1:6" s="558" customFormat="1" ht="21.75" customHeight="1">
      <c r="A22" s="302">
        <v>1200056</v>
      </c>
      <c r="B22" s="303"/>
      <c r="C22" s="304" t="s">
        <v>303</v>
      </c>
      <c r="D22" s="568">
        <v>42000</v>
      </c>
      <c r="E22" s="568">
        <v>39401</v>
      </c>
      <c r="F22" s="567">
        <f>+E22/D22*100</f>
        <v>93.81190476190476</v>
      </c>
    </row>
    <row r="23" spans="1:9" s="586" customFormat="1" ht="12.75" customHeight="1">
      <c r="A23" s="583" t="s">
        <v>305</v>
      </c>
      <c r="B23" s="584"/>
      <c r="C23" s="407" t="s">
        <v>306</v>
      </c>
      <c r="D23" s="585">
        <v>5400</v>
      </c>
      <c r="E23" s="585">
        <v>4636</v>
      </c>
      <c r="F23" s="567">
        <f>+E23/D23*100</f>
        <v>85.85185185185186</v>
      </c>
      <c r="H23" s="558"/>
      <c r="I23" s="558"/>
    </row>
    <row r="24" spans="1:9" s="586" customFormat="1" ht="12.75" customHeight="1">
      <c r="A24" s="583" t="s">
        <v>483</v>
      </c>
      <c r="B24" s="584"/>
      <c r="C24" s="407" t="s">
        <v>484</v>
      </c>
      <c r="D24" s="585"/>
      <c r="E24" s="585"/>
      <c r="F24" s="567" t="s">
        <v>121</v>
      </c>
      <c r="H24" s="558"/>
      <c r="I24" s="558"/>
    </row>
    <row r="25" spans="1:9" s="586" customFormat="1" ht="12.75" customHeight="1">
      <c r="A25" s="583">
        <v>2200106</v>
      </c>
      <c r="B25" s="584"/>
      <c r="C25" s="407" t="s">
        <v>485</v>
      </c>
      <c r="D25" s="585"/>
      <c r="E25" s="585"/>
      <c r="F25" s="567" t="s">
        <v>121</v>
      </c>
      <c r="H25" s="558"/>
      <c r="I25" s="558"/>
    </row>
    <row r="26" spans="1:9" s="558" customFormat="1" ht="27" customHeight="1">
      <c r="A26" s="435">
        <v>1200063</v>
      </c>
      <c r="B26" s="587"/>
      <c r="C26" s="350" t="s">
        <v>486</v>
      </c>
      <c r="D26" s="568"/>
      <c r="E26" s="568"/>
      <c r="F26" s="567" t="s">
        <v>121</v>
      </c>
      <c r="I26" s="558" t="s">
        <v>121</v>
      </c>
    </row>
    <row r="27" spans="1:6" s="558" customFormat="1" ht="30.75" customHeight="1">
      <c r="A27" s="302">
        <v>1200064</v>
      </c>
      <c r="B27" s="303"/>
      <c r="C27" s="304" t="s">
        <v>487</v>
      </c>
      <c r="D27" s="568">
        <v>750</v>
      </c>
      <c r="E27" s="568">
        <v>366</v>
      </c>
      <c r="F27" s="567">
        <f>+E27/D27*100</f>
        <v>48.8</v>
      </c>
    </row>
    <row r="28" spans="1:6" s="558" customFormat="1" ht="33" customHeight="1">
      <c r="A28" s="302">
        <v>1200065</v>
      </c>
      <c r="B28" s="303"/>
      <c r="C28" s="304" t="s">
        <v>488</v>
      </c>
      <c r="D28" s="568">
        <v>200</v>
      </c>
      <c r="E28" s="568">
        <v>77</v>
      </c>
      <c r="F28" s="567">
        <f>+E28/D28*100</f>
        <v>38.5</v>
      </c>
    </row>
    <row r="29" spans="1:6" s="558" customFormat="1" ht="12.75" customHeight="1">
      <c r="A29" s="310"/>
      <c r="B29" s="311"/>
      <c r="C29" s="502" t="s">
        <v>307</v>
      </c>
      <c r="D29" s="588">
        <v>190290</v>
      </c>
      <c r="E29" s="588">
        <f>+E30+E31+E35+E36+E37+E39+E40+E41+E38</f>
        <v>153472</v>
      </c>
      <c r="F29" s="589">
        <f>+E29/D29*100</f>
        <v>80.6516369751432</v>
      </c>
    </row>
    <row r="30" spans="1:8" s="558" customFormat="1" ht="12.75" customHeight="1">
      <c r="A30" s="590" t="s">
        <v>308</v>
      </c>
      <c r="B30" s="303"/>
      <c r="C30" s="591" t="s">
        <v>309</v>
      </c>
      <c r="D30" s="592">
        <v>4700</v>
      </c>
      <c r="E30" s="592">
        <v>3512</v>
      </c>
      <c r="F30" s="567">
        <f>+E30/D30*100</f>
        <v>74.72340425531915</v>
      </c>
      <c r="H30" s="558" t="s">
        <v>121</v>
      </c>
    </row>
    <row r="31" spans="1:6" s="558" customFormat="1" ht="12.75" customHeight="1">
      <c r="A31" s="302" t="s">
        <v>389</v>
      </c>
      <c r="B31" s="303"/>
      <c r="C31" s="304" t="s">
        <v>321</v>
      </c>
      <c r="D31" s="592">
        <v>7400</v>
      </c>
      <c r="E31" s="592">
        <v>6201</v>
      </c>
      <c r="F31" s="567">
        <f>+E31/D31*100</f>
        <v>83.7972972972973</v>
      </c>
    </row>
    <row r="32" spans="1:6" s="558" customFormat="1" ht="12.75" customHeight="1">
      <c r="A32" s="302" t="s">
        <v>489</v>
      </c>
      <c r="B32" s="303"/>
      <c r="C32" s="304" t="s">
        <v>490</v>
      </c>
      <c r="D32" s="592"/>
      <c r="E32" s="592"/>
      <c r="F32" s="567" t="s">
        <v>121</v>
      </c>
    </row>
    <row r="33" spans="1:6" s="558" customFormat="1" ht="12.75" customHeight="1">
      <c r="A33" s="302">
        <v>1000272</v>
      </c>
      <c r="B33" s="303"/>
      <c r="C33" s="304" t="s">
        <v>491</v>
      </c>
      <c r="D33" s="592"/>
      <c r="E33" s="592"/>
      <c r="F33" s="567" t="s">
        <v>121</v>
      </c>
    </row>
    <row r="34" spans="1:6" s="558" customFormat="1" ht="12.75" customHeight="1">
      <c r="A34" s="593" t="s">
        <v>492</v>
      </c>
      <c r="B34" s="316"/>
      <c r="C34" s="594" t="s">
        <v>493</v>
      </c>
      <c r="D34" s="592"/>
      <c r="E34" s="592"/>
      <c r="F34" s="567" t="s">
        <v>121</v>
      </c>
    </row>
    <row r="35" spans="1:6" s="558" customFormat="1" ht="12.75" customHeight="1">
      <c r="A35" s="302">
        <v>1000124</v>
      </c>
      <c r="B35" s="303"/>
      <c r="C35" s="430" t="s">
        <v>494</v>
      </c>
      <c r="D35" s="592">
        <v>1200</v>
      </c>
      <c r="E35" s="592">
        <v>1362</v>
      </c>
      <c r="F35" s="567">
        <f>+E35/D35*100</f>
        <v>113.5</v>
      </c>
    </row>
    <row r="36" spans="1:9" ht="12.75" customHeight="1">
      <c r="A36" s="302" t="s">
        <v>311</v>
      </c>
      <c r="B36" s="303"/>
      <c r="C36" s="430" t="s">
        <v>495</v>
      </c>
      <c r="D36" s="592">
        <v>11000</v>
      </c>
      <c r="E36" s="592">
        <v>7935</v>
      </c>
      <c r="F36" s="567">
        <f>+E36/D36*100</f>
        <v>72.13636363636363</v>
      </c>
      <c r="H36" s="558"/>
      <c r="I36" s="558"/>
    </row>
    <row r="37" spans="1:9" ht="12.75" customHeight="1">
      <c r="A37" s="302" t="s">
        <v>313</v>
      </c>
      <c r="B37" s="303"/>
      <c r="C37" s="430" t="s">
        <v>314</v>
      </c>
      <c r="D37" s="592">
        <v>570</v>
      </c>
      <c r="E37" s="592">
        <v>644</v>
      </c>
      <c r="F37" s="567">
        <f>+E37/D37*100</f>
        <v>112.98245614035088</v>
      </c>
      <c r="H37" s="558"/>
      <c r="I37" s="558"/>
    </row>
    <row r="38" spans="1:6" ht="12.75" customHeight="1">
      <c r="A38" s="302" t="s">
        <v>315</v>
      </c>
      <c r="B38" s="303"/>
      <c r="C38" s="430" t="s">
        <v>316</v>
      </c>
      <c r="D38" s="592">
        <v>20</v>
      </c>
      <c r="E38" s="592">
        <v>1</v>
      </c>
      <c r="F38" s="567">
        <f>+E38/D38*100</f>
        <v>5</v>
      </c>
    </row>
    <row r="39" spans="1:6" ht="12.75" customHeight="1">
      <c r="A39" s="315" t="s">
        <v>317</v>
      </c>
      <c r="B39" s="316"/>
      <c r="C39" s="595" t="s">
        <v>496</v>
      </c>
      <c r="D39" s="592">
        <v>107000</v>
      </c>
      <c r="E39" s="592">
        <v>93255</v>
      </c>
      <c r="F39" s="567">
        <f>+E39/D39*100</f>
        <v>87.15420560747663</v>
      </c>
    </row>
    <row r="40" spans="1:6" ht="12.75" customHeight="1">
      <c r="A40" s="302" t="s">
        <v>319</v>
      </c>
      <c r="B40" s="303"/>
      <c r="C40" s="430" t="s">
        <v>320</v>
      </c>
      <c r="D40" s="592">
        <v>11000</v>
      </c>
      <c r="E40" s="592">
        <v>7919</v>
      </c>
      <c r="F40" s="567">
        <f>+E40/D40*100</f>
        <v>71.9909090909091</v>
      </c>
    </row>
    <row r="41" spans="1:6" ht="12.75" customHeight="1">
      <c r="A41" s="302">
        <v>1200057</v>
      </c>
      <c r="B41" s="303"/>
      <c r="C41" s="304" t="s">
        <v>322</v>
      </c>
      <c r="D41" s="592">
        <v>47400</v>
      </c>
      <c r="E41" s="592">
        <v>32643</v>
      </c>
      <c r="F41" s="567">
        <f>+E41/D41*100</f>
        <v>68.86708860759494</v>
      </c>
    </row>
    <row r="42" spans="1:6" ht="12.75" customHeight="1">
      <c r="A42" s="596" t="s">
        <v>492</v>
      </c>
      <c r="B42" s="316"/>
      <c r="C42" s="597" t="s">
        <v>493</v>
      </c>
      <c r="D42" s="566"/>
      <c r="E42" s="566"/>
      <c r="F42" s="598" t="s">
        <v>121</v>
      </c>
    </row>
    <row r="43" spans="1:6" ht="12.75" customHeight="1">
      <c r="A43" s="599" t="s">
        <v>497</v>
      </c>
      <c r="B43" s="600">
        <v>33</v>
      </c>
      <c r="C43" s="601" t="s">
        <v>498</v>
      </c>
      <c r="D43" s="602"/>
      <c r="E43" s="602"/>
      <c r="F43" s="598" t="s">
        <v>121</v>
      </c>
    </row>
    <row r="44" spans="1:9" ht="12.75">
      <c r="A44" s="310"/>
      <c r="B44" s="311"/>
      <c r="C44" s="502" t="s">
        <v>324</v>
      </c>
      <c r="D44" s="603">
        <f>+D45+D47</f>
        <v>7810</v>
      </c>
      <c r="E44" s="603">
        <f>+E45+E47</f>
        <v>5332</v>
      </c>
      <c r="F44" s="604">
        <f>+E44/D44*100</f>
        <v>68.27144686299616</v>
      </c>
      <c r="I44" s="273" t="s">
        <v>121</v>
      </c>
    </row>
    <row r="45" spans="1:6" ht="12.75">
      <c r="A45" s="433">
        <v>1000215</v>
      </c>
      <c r="B45" s="434"/>
      <c r="C45" s="465" t="s">
        <v>325</v>
      </c>
      <c r="D45" s="574">
        <v>7050</v>
      </c>
      <c r="E45" s="574">
        <v>4804</v>
      </c>
      <c r="F45" s="565">
        <f>+E45/D45*100</f>
        <v>68.1418439716312</v>
      </c>
    </row>
    <row r="46" spans="1:9" ht="12.75">
      <c r="A46" s="605" t="s">
        <v>499</v>
      </c>
      <c r="B46" s="606" t="s">
        <v>500</v>
      </c>
      <c r="C46" s="607" t="s">
        <v>325</v>
      </c>
      <c r="D46" s="585">
        <v>7050</v>
      </c>
      <c r="E46" s="585">
        <v>4804</v>
      </c>
      <c r="F46" s="567">
        <f>+E46/D46*100</f>
        <v>68.1418439716312</v>
      </c>
      <c r="G46" s="277"/>
      <c r="I46" s="273" t="s">
        <v>121</v>
      </c>
    </row>
    <row r="47" spans="1:9" ht="12.75">
      <c r="A47" s="433">
        <v>1000207</v>
      </c>
      <c r="B47" s="503"/>
      <c r="C47" s="465" t="s">
        <v>326</v>
      </c>
      <c r="D47" s="608">
        <v>760</v>
      </c>
      <c r="E47" s="608">
        <v>528</v>
      </c>
      <c r="F47" s="609">
        <f>+E47/D47*100</f>
        <v>69.47368421052632</v>
      </c>
      <c r="G47" s="273" t="s">
        <v>121</v>
      </c>
      <c r="I47" s="273" t="s">
        <v>121</v>
      </c>
    </row>
    <row r="48" spans="1:9" ht="12.75">
      <c r="A48" s="435">
        <v>1000207</v>
      </c>
      <c r="B48" s="436" t="s">
        <v>327</v>
      </c>
      <c r="C48" s="468" t="s">
        <v>328</v>
      </c>
      <c r="D48" s="610">
        <v>730</v>
      </c>
      <c r="E48" s="610">
        <v>522</v>
      </c>
      <c r="F48" s="567">
        <f>+E48/D48*100</f>
        <v>71.5068493150685</v>
      </c>
      <c r="H48" s="273" t="s">
        <v>121</v>
      </c>
      <c r="I48" s="273" t="s">
        <v>121</v>
      </c>
    </row>
    <row r="49" spans="1:6" ht="12.75">
      <c r="A49" s="435">
        <v>1000207</v>
      </c>
      <c r="B49" s="436" t="s">
        <v>329</v>
      </c>
      <c r="C49" s="468" t="s">
        <v>330</v>
      </c>
      <c r="D49" s="610">
        <v>30</v>
      </c>
      <c r="E49" s="610">
        <v>6</v>
      </c>
      <c r="F49" s="567">
        <f>+E49/D49*100</f>
        <v>20</v>
      </c>
    </row>
    <row r="50" spans="1:8" ht="12.75">
      <c r="A50" s="507"/>
      <c r="B50" s="508"/>
      <c r="C50" s="509" t="s">
        <v>501</v>
      </c>
      <c r="D50" s="611">
        <v>1600</v>
      </c>
      <c r="E50" s="611">
        <v>800</v>
      </c>
      <c r="F50" s="612">
        <f>+E50/D50*100</f>
        <v>50</v>
      </c>
      <c r="H50" s="273" t="s">
        <v>121</v>
      </c>
    </row>
    <row r="51" spans="1:6" ht="12.75">
      <c r="A51" s="457" t="s">
        <v>502</v>
      </c>
      <c r="B51" s="457"/>
      <c r="C51" s="457"/>
      <c r="D51" s="457"/>
      <c r="E51" s="457"/>
      <c r="F51" s="457"/>
    </row>
    <row r="52" spans="1:5" ht="12.75">
      <c r="A52" s="486" t="s">
        <v>503</v>
      </c>
      <c r="B52" s="487"/>
      <c r="C52" s="486"/>
      <c r="D52" s="486"/>
      <c r="E52" s="486"/>
    </row>
    <row r="53" spans="1:7" ht="12.75">
      <c r="A53" s="486"/>
      <c r="B53" s="487"/>
      <c r="C53" s="486"/>
      <c r="D53" s="486"/>
      <c r="E53" s="486"/>
      <c r="G53" s="613"/>
    </row>
    <row r="54" spans="1:7" ht="12.75">
      <c r="A54" s="614"/>
      <c r="B54" s="615"/>
      <c r="C54" s="616" t="s">
        <v>504</v>
      </c>
      <c r="D54" s="617"/>
      <c r="E54" s="617"/>
      <c r="F54" s="618" t="s">
        <v>121</v>
      </c>
      <c r="G54" s="516"/>
    </row>
    <row r="55" spans="1:11" ht="12.75">
      <c r="A55" s="619" t="s">
        <v>281</v>
      </c>
      <c r="B55" s="620" t="s">
        <v>282</v>
      </c>
      <c r="C55" s="620" t="s">
        <v>283</v>
      </c>
      <c r="D55" s="284" t="s">
        <v>337</v>
      </c>
      <c r="E55" s="621" t="s">
        <v>247</v>
      </c>
      <c r="F55" s="343" t="s">
        <v>285</v>
      </c>
      <c r="G55" s="517"/>
      <c r="I55"/>
      <c r="J55"/>
      <c r="K55"/>
    </row>
    <row r="56" spans="1:11" ht="31.5" customHeight="1">
      <c r="A56" s="622" t="s">
        <v>256</v>
      </c>
      <c r="B56" s="623"/>
      <c r="C56" s="624" t="s">
        <v>505</v>
      </c>
      <c r="D56" s="327">
        <v>6610</v>
      </c>
      <c r="E56" s="327">
        <v>3645</v>
      </c>
      <c r="F56" s="598">
        <f>+E56/D56*100</f>
        <v>55.14372163388804</v>
      </c>
      <c r="G56" s="270"/>
      <c r="I56"/>
      <c r="J56"/>
      <c r="K56"/>
    </row>
    <row r="57" spans="1:11" ht="12.75">
      <c r="A57" s="625" t="s">
        <v>506</v>
      </c>
      <c r="B57" s="623"/>
      <c r="C57" s="624" t="s">
        <v>507</v>
      </c>
      <c r="D57" s="327">
        <v>150</v>
      </c>
      <c r="E57" s="327">
        <v>82</v>
      </c>
      <c r="F57" s="598">
        <f>+E57/D57*100</f>
        <v>54.666666666666664</v>
      </c>
      <c r="G57" s="517"/>
      <c r="I57"/>
      <c r="J57"/>
      <c r="K57"/>
    </row>
    <row r="58" spans="1:7" ht="12.75">
      <c r="A58" s="605" t="s">
        <v>267</v>
      </c>
      <c r="B58" s="326"/>
      <c r="C58" s="317" t="s">
        <v>508</v>
      </c>
      <c r="D58" s="327">
        <v>108</v>
      </c>
      <c r="E58" s="327">
        <v>4</v>
      </c>
      <c r="F58" s="598">
        <f>+E58/D58*100</f>
        <v>3.7037037037037033</v>
      </c>
      <c r="G58"/>
    </row>
    <row r="59" spans="1:7" ht="12.75">
      <c r="A59" s="605" t="s">
        <v>269</v>
      </c>
      <c r="B59" s="326"/>
      <c r="C59" s="317" t="s">
        <v>509</v>
      </c>
      <c r="D59" s="327">
        <v>108</v>
      </c>
      <c r="E59" s="327"/>
      <c r="F59" s="598">
        <f>+E59/D59*100</f>
        <v>0</v>
      </c>
      <c r="G59"/>
    </row>
    <row r="60" spans="1:6" ht="12.75">
      <c r="A60" s="605"/>
      <c r="B60" s="326"/>
      <c r="C60" s="626" t="s">
        <v>504</v>
      </c>
      <c r="D60" s="627">
        <f>SUM(D56:D59)</f>
        <v>6976</v>
      </c>
      <c r="E60" s="627">
        <v>3731</v>
      </c>
      <c r="F60" s="628">
        <f>+E60/D60*100</f>
        <v>53.48337155963303</v>
      </c>
    </row>
    <row r="61" spans="1:13" ht="12.75" customHeight="1">
      <c r="A61" s="629" t="s">
        <v>510</v>
      </c>
      <c r="B61" s="629"/>
      <c r="C61" s="629"/>
      <c r="D61" s="629"/>
      <c r="E61" s="629"/>
      <c r="F61" s="629"/>
      <c r="H61" s="119"/>
      <c r="I61" s="119"/>
      <c r="M61" s="273" t="s">
        <v>121</v>
      </c>
    </row>
    <row r="62" spans="1:3" ht="12.75">
      <c r="A62" s="381"/>
      <c r="B62" s="630"/>
      <c r="C62" s="381"/>
    </row>
    <row r="63" spans="1:3" ht="12.75">
      <c r="A63" s="381"/>
      <c r="B63" s="630"/>
      <c r="C63" s="381"/>
    </row>
    <row r="64" spans="1:3" ht="12.75">
      <c r="A64" s="381"/>
      <c r="B64" s="630"/>
      <c r="C64" s="381"/>
    </row>
    <row r="65" spans="1:6" ht="12.75">
      <c r="A65" s="266" t="s">
        <v>165</v>
      </c>
      <c r="B65" s="266"/>
      <c r="C65" s="266"/>
      <c r="D65" s="267" t="s">
        <v>278</v>
      </c>
      <c r="E65" s="267"/>
      <c r="F65" s="631"/>
    </row>
    <row r="66" spans="1:6" ht="12.75">
      <c r="A66" s="268"/>
      <c r="B66" s="268"/>
      <c r="C66" s="268"/>
      <c r="D66" s="268"/>
      <c r="E66" s="268"/>
      <c r="F66" s="632"/>
    </row>
    <row r="67" spans="1:6" ht="12.75" customHeight="1">
      <c r="A67" s="269" t="s">
        <v>279</v>
      </c>
      <c r="B67" s="269"/>
      <c r="C67" s="269"/>
      <c r="D67" s="270" t="s">
        <v>188</v>
      </c>
      <c r="E67" s="270"/>
      <c r="F67" s="453"/>
    </row>
    <row r="68" spans="1:6" ht="12.75">
      <c r="A68" s="268"/>
      <c r="B68" s="268"/>
      <c r="C68" s="268"/>
      <c r="D68" s="268"/>
      <c r="E68" s="268"/>
      <c r="F68" s="632"/>
    </row>
    <row r="69" spans="1:6" ht="12.75">
      <c r="A69" s="330" t="s">
        <v>121</v>
      </c>
      <c r="B69" s="330"/>
      <c r="C69"/>
      <c r="D69" s="330"/>
      <c r="E69" s="330"/>
      <c r="F69" s="633"/>
    </row>
    <row r="70" spans="1:6" ht="12.75">
      <c r="A70" s="157"/>
      <c r="B70" s="157"/>
      <c r="C70" s="157"/>
      <c r="D70" s="157"/>
      <c r="E70" s="157"/>
      <c r="F70" s="634"/>
    </row>
    <row r="76" ht="12.75">
      <c r="D76" s="273" t="s">
        <v>121</v>
      </c>
    </row>
    <row r="78" ht="12.75">
      <c r="F78" s="332"/>
    </row>
    <row r="79" ht="12.75">
      <c r="F79" s="332"/>
    </row>
    <row r="80" ht="12.75">
      <c r="F80" s="332"/>
    </row>
    <row r="81" ht="12.75">
      <c r="F81" s="332"/>
    </row>
    <row r="82" ht="12.75">
      <c r="F82" s="332"/>
    </row>
    <row r="83" ht="12.75">
      <c r="F83" s="332"/>
    </row>
    <row r="84" ht="12.75">
      <c r="F84" s="332"/>
    </row>
    <row r="85" ht="12.75">
      <c r="F85" s="332"/>
    </row>
    <row r="86" ht="12.75">
      <c r="F86" s="332"/>
    </row>
    <row r="87" ht="12.75">
      <c r="F87" s="332"/>
    </row>
    <row r="88" ht="12.75">
      <c r="F88" s="332"/>
    </row>
    <row r="89" ht="12.75">
      <c r="F89" s="332"/>
    </row>
  </sheetData>
  <sheetProtection selectLockedCells="1" selectUnlockedCells="1"/>
  <mergeCells count="3">
    <mergeCell ref="A51:F51"/>
    <mergeCell ref="A61:F61"/>
    <mergeCell ref="A67:C67"/>
  </mergeCells>
  <printOptions/>
  <pageMargins left="0.40625" right="0.75" top="1.0034722222222223" bottom="1.0034722222222223" header="0.5118055555555555" footer="0.5118055555555555"/>
  <pageSetup horizontalDpi="300" verticalDpi="300" orientation="portrait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33" sqref="A33"/>
    </sheetView>
  </sheetViews>
  <sheetFormatPr defaultColWidth="9.00390625" defaultRowHeight="14.25"/>
  <cols>
    <col min="1" max="1" width="8.50390625" style="273" customWidth="1"/>
    <col min="2" max="2" width="8.25390625" style="331" customWidth="1"/>
    <col min="3" max="3" width="42.625" style="273" customWidth="1"/>
    <col min="4" max="4" width="8.125" style="273" customWidth="1"/>
    <col min="5" max="5" width="7.75390625" style="273" customWidth="1"/>
    <col min="6" max="6" width="7.75390625" style="332" customWidth="1"/>
    <col min="7" max="16384" width="8.50390625" style="273" customWidth="1"/>
  </cols>
  <sheetData>
    <row r="1" spans="1:5" ht="12.75">
      <c r="A1" s="635" t="s">
        <v>22</v>
      </c>
      <c r="B1" s="636"/>
      <c r="C1" s="338"/>
      <c r="D1" s="277"/>
      <c r="E1" s="277"/>
    </row>
    <row r="2" spans="1:6" ht="12.75">
      <c r="A2" s="635"/>
      <c r="B2" s="636"/>
      <c r="C2" s="338"/>
      <c r="D2" s="277"/>
      <c r="E2" s="277"/>
      <c r="F2" s="339" t="s">
        <v>511</v>
      </c>
    </row>
    <row r="3" spans="1:6" ht="48" customHeight="1">
      <c r="A3" s="281" t="s">
        <v>393</v>
      </c>
      <c r="B3" s="637" t="s">
        <v>282</v>
      </c>
      <c r="C3" s="341" t="s">
        <v>283</v>
      </c>
      <c r="D3" s="284" t="s">
        <v>337</v>
      </c>
      <c r="E3" s="285" t="s">
        <v>247</v>
      </c>
      <c r="F3" s="343" t="s">
        <v>285</v>
      </c>
    </row>
    <row r="4" spans="1:6" ht="12.75">
      <c r="A4" s="302">
        <v>1200013</v>
      </c>
      <c r="B4" s="638"/>
      <c r="C4" s="304" t="s">
        <v>459</v>
      </c>
      <c r="D4" s="639">
        <v>2200</v>
      </c>
      <c r="E4" s="520">
        <v>500</v>
      </c>
      <c r="F4" s="640">
        <f>+E4/D4*100</f>
        <v>22.727272727272727</v>
      </c>
    </row>
    <row r="5" spans="1:6" ht="12.75">
      <c r="A5" s="302">
        <v>1200056</v>
      </c>
      <c r="B5" s="638"/>
      <c r="C5" s="304" t="s">
        <v>303</v>
      </c>
      <c r="D5" s="520"/>
      <c r="E5" s="520"/>
      <c r="F5" s="640"/>
    </row>
    <row r="6" spans="1:6" ht="12.75">
      <c r="A6" s="302">
        <v>1200057</v>
      </c>
      <c r="B6" s="638"/>
      <c r="C6" s="304" t="s">
        <v>322</v>
      </c>
      <c r="D6" s="520"/>
      <c r="E6" s="520"/>
      <c r="F6" s="640"/>
    </row>
    <row r="7" spans="1:6" ht="12.75">
      <c r="A7" s="302">
        <v>1300047</v>
      </c>
      <c r="B7" s="638"/>
      <c r="C7" s="403" t="s">
        <v>401</v>
      </c>
      <c r="D7" s="347"/>
      <c r="E7" s="347"/>
      <c r="F7" s="348"/>
    </row>
    <row r="8" spans="1:6" ht="12.75">
      <c r="A8" s="302">
        <v>1200088</v>
      </c>
      <c r="B8" s="638"/>
      <c r="C8" s="403" t="s">
        <v>472</v>
      </c>
      <c r="D8" s="347"/>
      <c r="E8" s="347"/>
      <c r="F8" s="348"/>
    </row>
    <row r="9" spans="1:6" ht="12.75">
      <c r="A9" s="605">
        <v>1200062</v>
      </c>
      <c r="B9" s="641"/>
      <c r="C9" s="576" t="s">
        <v>473</v>
      </c>
      <c r="D9" s="642"/>
      <c r="E9" s="642"/>
      <c r="F9" s="643"/>
    </row>
    <row r="10" spans="1:6" ht="12.75">
      <c r="A10" s="315">
        <v>1200070</v>
      </c>
      <c r="B10" s="641"/>
      <c r="C10" s="576" t="s">
        <v>474</v>
      </c>
      <c r="D10" s="642"/>
      <c r="E10" s="642"/>
      <c r="F10" s="643"/>
    </row>
    <row r="11" spans="1:6" ht="12.75">
      <c r="A11" s="315" t="s">
        <v>477</v>
      </c>
      <c r="B11" s="644" t="s">
        <v>424</v>
      </c>
      <c r="C11" s="350" t="s">
        <v>512</v>
      </c>
      <c r="D11" s="642"/>
      <c r="E11" s="642"/>
      <c r="F11" s="643"/>
    </row>
    <row r="12" spans="1:6" ht="12.75">
      <c r="A12" s="302" t="s">
        <v>378</v>
      </c>
      <c r="B12" s="638"/>
      <c r="C12" s="350" t="s">
        <v>479</v>
      </c>
      <c r="D12" s="642"/>
      <c r="E12" s="642"/>
      <c r="F12" s="643"/>
    </row>
    <row r="13" spans="1:6" ht="12.75">
      <c r="A13" s="593" t="s">
        <v>492</v>
      </c>
      <c r="B13" s="645"/>
      <c r="C13" s="594" t="s">
        <v>493</v>
      </c>
      <c r="D13" s="347">
        <v>4780</v>
      </c>
      <c r="E13" s="347">
        <v>3556</v>
      </c>
      <c r="F13" s="348">
        <f>+E13/D13*100</f>
        <v>74.39330543933055</v>
      </c>
    </row>
    <row r="14" spans="1:6" ht="12.75">
      <c r="A14" s="435">
        <v>1200063</v>
      </c>
      <c r="B14" s="646"/>
      <c r="C14" s="350" t="s">
        <v>486</v>
      </c>
      <c r="D14" s="347"/>
      <c r="E14" s="347"/>
      <c r="F14" s="348"/>
    </row>
    <row r="15" spans="1:6" ht="12.75">
      <c r="A15" s="302">
        <v>1200064</v>
      </c>
      <c r="B15" s="638"/>
      <c r="C15" s="304" t="s">
        <v>487</v>
      </c>
      <c r="D15" s="347"/>
      <c r="E15" s="347"/>
      <c r="F15" s="348"/>
    </row>
    <row r="16" spans="1:12" ht="12.75">
      <c r="A16" s="302">
        <v>1200065</v>
      </c>
      <c r="B16" s="638"/>
      <c r="C16" s="304" t="s">
        <v>488</v>
      </c>
      <c r="D16" s="347"/>
      <c r="E16" s="347"/>
      <c r="F16" s="348"/>
      <c r="I16"/>
      <c r="J16"/>
      <c r="K16"/>
      <c r="L16"/>
    </row>
    <row r="17" spans="1:12" ht="12.75">
      <c r="A17" s="310"/>
      <c r="B17" s="647"/>
      <c r="C17" s="426" t="s">
        <v>324</v>
      </c>
      <c r="D17" s="290">
        <v>2852</v>
      </c>
      <c r="E17" s="290">
        <f>+E18+E20</f>
        <v>1030</v>
      </c>
      <c r="F17" s="499">
        <f>+E17/D17*100</f>
        <v>36.11500701262272</v>
      </c>
      <c r="I17"/>
      <c r="J17"/>
      <c r="K17"/>
      <c r="L17"/>
    </row>
    <row r="18" spans="1:12" ht="12.75">
      <c r="A18" s="648">
        <v>1000215</v>
      </c>
      <c r="B18" s="649"/>
      <c r="C18" s="650" t="s">
        <v>325</v>
      </c>
      <c r="D18" s="361">
        <v>1095</v>
      </c>
      <c r="E18" s="361">
        <v>802</v>
      </c>
      <c r="F18" s="362">
        <f>+E18/D18*100</f>
        <v>73.2420091324201</v>
      </c>
      <c r="I18"/>
      <c r="J18"/>
      <c r="K18"/>
      <c r="L18"/>
    </row>
    <row r="19" spans="1:12" ht="12.75">
      <c r="A19" s="435" t="s">
        <v>449</v>
      </c>
      <c r="B19" s="651" t="s">
        <v>500</v>
      </c>
      <c r="C19" s="468" t="s">
        <v>325</v>
      </c>
      <c r="D19" s="652">
        <v>1095</v>
      </c>
      <c r="E19" s="652">
        <v>802</v>
      </c>
      <c r="F19" s="653">
        <f>+E19/D19*100</f>
        <v>73.2420091324201</v>
      </c>
      <c r="I19"/>
      <c r="J19" t="s">
        <v>121</v>
      </c>
      <c r="K19"/>
      <c r="L19"/>
    </row>
    <row r="20" spans="1:12" ht="29.25" customHeight="1">
      <c r="A20" s="433">
        <v>1000207</v>
      </c>
      <c r="B20" s="654"/>
      <c r="C20" s="465" t="s">
        <v>326</v>
      </c>
      <c r="D20" s="504">
        <v>462</v>
      </c>
      <c r="E20" s="504">
        <v>228</v>
      </c>
      <c r="F20" s="655">
        <f>+E20/D20*100</f>
        <v>49.35064935064935</v>
      </c>
      <c r="G20" s="273" t="s">
        <v>121</v>
      </c>
      <c r="I20"/>
      <c r="J20"/>
      <c r="K20"/>
      <c r="L20"/>
    </row>
    <row r="21" spans="1:12" ht="12.75">
      <c r="A21" s="435">
        <v>1000207</v>
      </c>
      <c r="B21" s="656" t="s">
        <v>513</v>
      </c>
      <c r="C21" s="304" t="s">
        <v>514</v>
      </c>
      <c r="D21" s="372">
        <v>180</v>
      </c>
      <c r="E21" s="372">
        <v>170</v>
      </c>
      <c r="F21" s="373">
        <f>+E21/D21*100</f>
        <v>94.44444444444444</v>
      </c>
      <c r="I21"/>
      <c r="J21" t="s">
        <v>121</v>
      </c>
      <c r="K21"/>
      <c r="L21"/>
    </row>
    <row r="22" spans="1:12" ht="12.75">
      <c r="A22" s="435">
        <v>1000207</v>
      </c>
      <c r="B22" s="656" t="s">
        <v>327</v>
      </c>
      <c r="C22" s="468" t="s">
        <v>328</v>
      </c>
      <c r="D22" s="372">
        <v>275</v>
      </c>
      <c r="E22" s="372">
        <v>55</v>
      </c>
      <c r="F22" s="373">
        <f>+E22/D22*100</f>
        <v>20</v>
      </c>
      <c r="I22"/>
      <c r="J22"/>
      <c r="K22"/>
      <c r="L22"/>
    </row>
    <row r="23" spans="1:12" ht="12.75">
      <c r="A23" s="507">
        <v>1000207</v>
      </c>
      <c r="B23" s="657" t="s">
        <v>329</v>
      </c>
      <c r="C23" s="658" t="s">
        <v>330</v>
      </c>
      <c r="D23" s="659">
        <v>7</v>
      </c>
      <c r="E23" s="659">
        <v>3</v>
      </c>
      <c r="F23" s="660">
        <f>+E23/D23*100</f>
        <v>42.857142857142854</v>
      </c>
      <c r="H23" s="273" t="s">
        <v>121</v>
      </c>
      <c r="I23"/>
      <c r="J23"/>
      <c r="K23"/>
      <c r="L23"/>
    </row>
    <row r="24" spans="1:12" ht="12.75">
      <c r="A24" s="387" t="s">
        <v>515</v>
      </c>
      <c r="B24" s="490"/>
      <c r="C24" s="387"/>
      <c r="I24"/>
      <c r="J24"/>
      <c r="K24"/>
      <c r="L24"/>
    </row>
    <row r="25" spans="7:12" ht="12.75">
      <c r="G25" s="613"/>
      <c r="I25"/>
      <c r="J25"/>
      <c r="K25"/>
      <c r="L25"/>
    </row>
    <row r="26" spans="1:7" ht="12.75">
      <c r="A26" s="266" t="s">
        <v>165</v>
      </c>
      <c r="B26" s="266"/>
      <c r="C26" s="266"/>
      <c r="D26" s="267" t="s">
        <v>278</v>
      </c>
      <c r="E26" s="267"/>
      <c r="F26" s="383"/>
      <c r="G26" s="516"/>
    </row>
    <row r="27" spans="1:7" ht="12.75">
      <c r="A27" s="268"/>
      <c r="B27" s="268"/>
      <c r="C27" s="268"/>
      <c r="D27" s="268"/>
      <c r="E27" s="268"/>
      <c r="F27" s="384"/>
      <c r="G27" s="517"/>
    </row>
    <row r="28" spans="1:12" ht="12.75" customHeight="1">
      <c r="A28" s="269" t="s">
        <v>279</v>
      </c>
      <c r="B28" s="269"/>
      <c r="C28" s="269"/>
      <c r="D28" s="270" t="s">
        <v>188</v>
      </c>
      <c r="E28" s="270"/>
      <c r="F28" s="270"/>
      <c r="G28" s="270"/>
      <c r="H28" s="270"/>
      <c r="I28" s="270"/>
      <c r="J28" s="270"/>
      <c r="K28" s="270"/>
      <c r="L28" s="270"/>
    </row>
    <row r="29" spans="1:7" ht="12.75">
      <c r="A29" s="268"/>
      <c r="B29" s="268"/>
      <c r="C29" s="268"/>
      <c r="D29" s="268"/>
      <c r="E29" s="268"/>
      <c r="F29" s="384"/>
      <c r="G29"/>
    </row>
    <row r="30" spans="1:7" ht="12.75">
      <c r="A30" s="330" t="s">
        <v>121</v>
      </c>
      <c r="B30" s="330"/>
      <c r="C30"/>
      <c r="D30" s="330"/>
      <c r="E30" s="330"/>
      <c r="F30" s="518"/>
      <c r="G30"/>
    </row>
    <row r="31" spans="1:7" ht="12.75">
      <c r="A31" s="157"/>
      <c r="B31" s="157"/>
      <c r="C31" s="157"/>
      <c r="D31" s="157"/>
      <c r="E31" s="157"/>
      <c r="F31" s="455"/>
      <c r="G31"/>
    </row>
    <row r="32" ht="12.75">
      <c r="G32" s="613"/>
    </row>
  </sheetData>
  <sheetProtection selectLockedCells="1" selectUnlockedCells="1"/>
  <mergeCells count="2">
    <mergeCell ref="A28:C28"/>
    <mergeCell ref="D28:L28"/>
  </mergeCells>
  <printOptions/>
  <pageMargins left="0.75" right="0.75" top="1.39375" bottom="1.39375" header="0.5118055555555555" footer="0.5118055555555555"/>
  <pageSetup horizontalDpi="300" verticalDpi="300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R70"/>
  <sheetViews>
    <sheetView workbookViewId="0" topLeftCell="A1">
      <selection activeCell="H39" sqref="H39"/>
    </sheetView>
  </sheetViews>
  <sheetFormatPr defaultColWidth="9.00390625" defaultRowHeight="12.75" customHeight="1"/>
  <cols>
    <col min="1" max="1" width="8.50390625" style="661" customWidth="1"/>
    <col min="2" max="2" width="8.50390625" style="331" customWidth="1"/>
    <col min="3" max="3" width="49.75390625" style="273" customWidth="1"/>
    <col min="4" max="4" width="11.375" style="662" customWidth="1"/>
    <col min="5" max="5" width="8.50390625" style="662" customWidth="1"/>
    <col min="6" max="6" width="8.50390625" style="663" customWidth="1"/>
    <col min="7" max="7" width="8.50390625" style="273" customWidth="1"/>
    <col min="8" max="9" width="8.375" style="664" customWidth="1"/>
    <col min="10" max="10" width="8.375" style="549" customWidth="1"/>
    <col min="11" max="11" width="8.375" style="273" customWidth="1"/>
    <col min="12" max="252" width="8.50390625" style="273" customWidth="1"/>
    <col min="253" max="16384" width="10.50390625" style="0" customWidth="1"/>
  </cols>
  <sheetData>
    <row r="1" spans="1:11" ht="15.75" customHeight="1">
      <c r="A1" s="665"/>
      <c r="B1" s="551"/>
      <c r="C1" s="277"/>
      <c r="H1"/>
      <c r="I1"/>
      <c r="J1"/>
      <c r="K1"/>
    </row>
    <row r="2" spans="1:11" ht="15.75" customHeight="1">
      <c r="A2" s="665"/>
      <c r="B2" s="551" t="s">
        <v>24</v>
      </c>
      <c r="C2" s="277"/>
      <c r="H2"/>
      <c r="I2"/>
      <c r="J2"/>
      <c r="K2"/>
    </row>
    <row r="3" spans="1:11" ht="14.25" customHeight="1">
      <c r="A3" s="666"/>
      <c r="B3" s="555"/>
      <c r="C3" s="277"/>
      <c r="F3" s="339" t="s">
        <v>516</v>
      </c>
      <c r="H3"/>
      <c r="I3"/>
      <c r="J3"/>
      <c r="K3"/>
    </row>
    <row r="4" spans="1:11" s="558" customFormat="1" ht="51.75" customHeight="1">
      <c r="A4" s="281" t="s">
        <v>281</v>
      </c>
      <c r="B4" s="282" t="s">
        <v>282</v>
      </c>
      <c r="C4" s="341" t="s">
        <v>283</v>
      </c>
      <c r="D4" s="667" t="s">
        <v>337</v>
      </c>
      <c r="E4" s="285" t="s">
        <v>247</v>
      </c>
      <c r="F4" s="343" t="s">
        <v>285</v>
      </c>
      <c r="H4"/>
      <c r="I4"/>
      <c r="J4"/>
      <c r="K4"/>
    </row>
    <row r="5" spans="1:11" s="558" customFormat="1" ht="12.75" customHeight="1">
      <c r="A5" s="668"/>
      <c r="B5" s="669"/>
      <c r="C5" s="670" t="s">
        <v>517</v>
      </c>
      <c r="D5" s="671">
        <v>11200</v>
      </c>
      <c r="E5" s="671">
        <f>+E6+E7+E11+E12+E13</f>
        <v>12411</v>
      </c>
      <c r="F5" s="672">
        <f>+E5/D5*100</f>
        <v>110.8125</v>
      </c>
      <c r="H5"/>
      <c r="I5"/>
      <c r="J5"/>
      <c r="K5"/>
    </row>
    <row r="6" spans="1:11" s="558" customFormat="1" ht="12.75" customHeight="1">
      <c r="A6" s="302">
        <v>1200039</v>
      </c>
      <c r="B6" s="303" t="s">
        <v>513</v>
      </c>
      <c r="C6" s="304" t="s">
        <v>251</v>
      </c>
      <c r="D6" s="566">
        <v>1200</v>
      </c>
      <c r="E6" s="566">
        <v>891</v>
      </c>
      <c r="F6" s="567">
        <f>+E6/D6*100</f>
        <v>74.25</v>
      </c>
      <c r="G6" s="558" t="s">
        <v>121</v>
      </c>
      <c r="H6"/>
      <c r="I6"/>
      <c r="J6"/>
      <c r="K6"/>
    </row>
    <row r="7" spans="1:11" s="558" customFormat="1" ht="12.75" customHeight="1">
      <c r="A7" s="302">
        <v>1200047</v>
      </c>
      <c r="B7" s="303" t="s">
        <v>513</v>
      </c>
      <c r="C7" s="304" t="s">
        <v>252</v>
      </c>
      <c r="D7" s="566">
        <v>2700</v>
      </c>
      <c r="E7" s="566">
        <v>2377</v>
      </c>
      <c r="F7" s="567">
        <f>+E7/D7*100</f>
        <v>88.03703703703704</v>
      </c>
      <c r="H7"/>
      <c r="I7"/>
      <c r="J7"/>
      <c r="K7"/>
    </row>
    <row r="8" spans="1:11" s="558" customFormat="1" ht="12.75" customHeight="1">
      <c r="A8" s="302" t="s">
        <v>465</v>
      </c>
      <c r="B8" s="303" t="s">
        <v>513</v>
      </c>
      <c r="C8" s="304" t="s">
        <v>482</v>
      </c>
      <c r="D8" s="566"/>
      <c r="E8" s="566"/>
      <c r="F8" s="567"/>
      <c r="H8"/>
      <c r="I8"/>
      <c r="J8"/>
      <c r="K8"/>
    </row>
    <row r="9" spans="1:11" s="558" customFormat="1" ht="12.75" customHeight="1">
      <c r="A9" s="302">
        <v>1100064</v>
      </c>
      <c r="B9" s="303" t="s">
        <v>513</v>
      </c>
      <c r="C9" s="304" t="s">
        <v>518</v>
      </c>
      <c r="D9" s="566"/>
      <c r="E9" s="566"/>
      <c r="F9" s="567"/>
      <c r="H9"/>
      <c r="I9"/>
      <c r="J9"/>
      <c r="K9"/>
    </row>
    <row r="10" spans="1:11" s="558" customFormat="1" ht="12.75" customHeight="1">
      <c r="A10" s="302">
        <v>1100072</v>
      </c>
      <c r="B10" s="303" t="s">
        <v>513</v>
      </c>
      <c r="C10" s="304" t="s">
        <v>519</v>
      </c>
      <c r="D10" s="566"/>
      <c r="E10" s="566"/>
      <c r="F10" s="567"/>
      <c r="H10"/>
      <c r="I10"/>
      <c r="J10"/>
      <c r="K10"/>
    </row>
    <row r="11" spans="1:11" s="673" customFormat="1" ht="12.75" customHeight="1">
      <c r="A11" s="302">
        <v>1000017</v>
      </c>
      <c r="B11" s="303"/>
      <c r="C11" s="304" t="s">
        <v>520</v>
      </c>
      <c r="D11" s="566">
        <v>6400</v>
      </c>
      <c r="E11" s="566">
        <v>8217</v>
      </c>
      <c r="F11" s="567">
        <f>+E11/D11*100</f>
        <v>128.390625</v>
      </c>
      <c r="H11"/>
      <c r="I11"/>
      <c r="J11"/>
      <c r="K11"/>
    </row>
    <row r="12" spans="1:11" s="558" customFormat="1" ht="12.75" customHeight="1">
      <c r="A12" s="302">
        <v>1200056</v>
      </c>
      <c r="B12" s="303" t="s">
        <v>513</v>
      </c>
      <c r="C12" s="304" t="s">
        <v>303</v>
      </c>
      <c r="D12" s="674">
        <v>700</v>
      </c>
      <c r="E12" s="568">
        <v>810</v>
      </c>
      <c r="F12" s="567">
        <f>+E12/D12*100</f>
        <v>115.71428571428572</v>
      </c>
      <c r="H12"/>
      <c r="I12"/>
      <c r="J12"/>
      <c r="K12"/>
    </row>
    <row r="13" spans="1:11" s="558" customFormat="1" ht="12.75" customHeight="1">
      <c r="A13" s="302">
        <v>1000025</v>
      </c>
      <c r="B13" s="303" t="s">
        <v>513</v>
      </c>
      <c r="C13" s="304" t="s">
        <v>521</v>
      </c>
      <c r="D13" s="566">
        <v>200</v>
      </c>
      <c r="E13" s="566">
        <v>116</v>
      </c>
      <c r="F13" s="567">
        <f>+E13/D13*100</f>
        <v>57.99999999999999</v>
      </c>
      <c r="H13"/>
      <c r="I13"/>
      <c r="J13"/>
      <c r="K13"/>
    </row>
    <row r="14" spans="1:11" s="558" customFormat="1" ht="12.75" customHeight="1">
      <c r="A14" s="302">
        <v>1200055</v>
      </c>
      <c r="B14" s="303" t="s">
        <v>513</v>
      </c>
      <c r="C14" s="304" t="s">
        <v>301</v>
      </c>
      <c r="D14" s="566"/>
      <c r="E14" s="566"/>
      <c r="F14" s="567" t="s">
        <v>121</v>
      </c>
      <c r="H14"/>
      <c r="I14"/>
      <c r="J14"/>
      <c r="K14"/>
    </row>
    <row r="15" spans="1:11" s="558" customFormat="1" ht="12.75" customHeight="1">
      <c r="A15" s="675"/>
      <c r="B15" s="354"/>
      <c r="C15" s="676" t="s">
        <v>307</v>
      </c>
      <c r="D15" s="677">
        <v>90320</v>
      </c>
      <c r="E15" s="677">
        <f>+E16+E17+E18+E19+E21+E25+E27+E28</f>
        <v>99489</v>
      </c>
      <c r="F15" s="678">
        <f>+E15/D15*100</f>
        <v>110.15168290522585</v>
      </c>
      <c r="H15"/>
      <c r="I15"/>
      <c r="J15"/>
      <c r="K15"/>
    </row>
    <row r="16" spans="1:11" s="558" customFormat="1" ht="12.75" customHeight="1">
      <c r="A16" s="302">
        <v>1000074</v>
      </c>
      <c r="B16" s="303" t="s">
        <v>513</v>
      </c>
      <c r="C16" s="304" t="s">
        <v>522</v>
      </c>
      <c r="D16" s="566">
        <v>31400</v>
      </c>
      <c r="E16" s="566">
        <v>31106</v>
      </c>
      <c r="F16" s="567">
        <f>+E16/D16*100</f>
        <v>99.06369426751593</v>
      </c>
      <c r="H16"/>
      <c r="I16"/>
      <c r="J16"/>
      <c r="K16"/>
    </row>
    <row r="17" spans="1:11" s="558" customFormat="1" ht="12.75" customHeight="1">
      <c r="A17" s="313" t="s">
        <v>308</v>
      </c>
      <c r="B17" s="303"/>
      <c r="C17" s="314" t="s">
        <v>309</v>
      </c>
      <c r="D17" s="566">
        <v>3400</v>
      </c>
      <c r="E17" s="566">
        <v>4138</v>
      </c>
      <c r="F17" s="567">
        <f>+E17/D17*100</f>
        <v>121.70588235294117</v>
      </c>
      <c r="H17"/>
      <c r="I17"/>
      <c r="J17"/>
      <c r="K17"/>
    </row>
    <row r="18" spans="1:11" s="558" customFormat="1" ht="30.75" customHeight="1">
      <c r="A18" s="302">
        <v>1000116</v>
      </c>
      <c r="B18" s="303" t="s">
        <v>513</v>
      </c>
      <c r="C18" s="304" t="s">
        <v>523</v>
      </c>
      <c r="D18" s="566">
        <v>70</v>
      </c>
      <c r="E18" s="566">
        <v>30</v>
      </c>
      <c r="F18" s="567">
        <f>+E18/D18*100</f>
        <v>42.857142857142854</v>
      </c>
      <c r="H18"/>
      <c r="I18"/>
      <c r="J18"/>
      <c r="K18"/>
    </row>
    <row r="19" spans="1:11" s="558" customFormat="1" ht="12.75" customHeight="1">
      <c r="A19" s="596" t="s">
        <v>492</v>
      </c>
      <c r="B19" s="316" t="s">
        <v>513</v>
      </c>
      <c r="C19" s="597" t="s">
        <v>493</v>
      </c>
      <c r="D19" s="566">
        <v>100</v>
      </c>
      <c r="E19" s="566">
        <v>11</v>
      </c>
      <c r="F19" s="567">
        <f>+E19/D19*100</f>
        <v>11</v>
      </c>
      <c r="H19"/>
      <c r="I19"/>
      <c r="J19"/>
      <c r="K19"/>
    </row>
    <row r="20" spans="1:11" s="558" customFormat="1" ht="12.75" customHeight="1">
      <c r="A20" s="302">
        <v>1900026</v>
      </c>
      <c r="B20" s="303" t="s">
        <v>513</v>
      </c>
      <c r="C20" s="304" t="s">
        <v>344</v>
      </c>
      <c r="D20" s="566"/>
      <c r="E20" s="566"/>
      <c r="F20" s="567" t="s">
        <v>121</v>
      </c>
      <c r="H20"/>
      <c r="I20" t="s">
        <v>121</v>
      </c>
      <c r="J20"/>
      <c r="K20"/>
    </row>
    <row r="21" spans="1:11" s="558" customFormat="1" ht="12.75" customHeight="1">
      <c r="A21" s="302">
        <v>1000165</v>
      </c>
      <c r="B21" s="303" t="s">
        <v>513</v>
      </c>
      <c r="C21" s="304" t="s">
        <v>524</v>
      </c>
      <c r="D21" s="566">
        <v>25700</v>
      </c>
      <c r="E21" s="566">
        <v>27229</v>
      </c>
      <c r="F21" s="567">
        <f>+E21/D21*100</f>
        <v>105.94941634241246</v>
      </c>
      <c r="H21"/>
      <c r="I21"/>
      <c r="J21"/>
      <c r="K21"/>
    </row>
    <row r="22" spans="1:11" s="558" customFormat="1" ht="12.75" customHeight="1">
      <c r="A22" s="302" t="s">
        <v>489</v>
      </c>
      <c r="B22" s="303" t="s">
        <v>513</v>
      </c>
      <c r="C22" s="304" t="s">
        <v>525</v>
      </c>
      <c r="D22" s="566"/>
      <c r="E22" s="566"/>
      <c r="F22" s="567" t="s">
        <v>121</v>
      </c>
      <c r="H22"/>
      <c r="I22"/>
      <c r="J22"/>
      <c r="K22"/>
    </row>
    <row r="23" spans="1:11" s="558" customFormat="1" ht="27.75" customHeight="1">
      <c r="A23" s="302">
        <v>1700061</v>
      </c>
      <c r="B23" s="303" t="s">
        <v>513</v>
      </c>
      <c r="C23" s="304" t="s">
        <v>526</v>
      </c>
      <c r="D23" s="566"/>
      <c r="E23" s="566"/>
      <c r="F23" s="567" t="s">
        <v>121</v>
      </c>
      <c r="H23" t="s">
        <v>121</v>
      </c>
      <c r="I23" t="s">
        <v>121</v>
      </c>
      <c r="J23"/>
      <c r="K23"/>
    </row>
    <row r="24" spans="1:11" s="558" customFormat="1" ht="25.5" customHeight="1">
      <c r="A24" s="302">
        <v>1000124</v>
      </c>
      <c r="B24" s="303" t="s">
        <v>513</v>
      </c>
      <c r="C24" s="304" t="s">
        <v>527</v>
      </c>
      <c r="D24" s="566"/>
      <c r="E24" s="566"/>
      <c r="F24" s="567" t="s">
        <v>121</v>
      </c>
      <c r="H24" t="s">
        <v>121</v>
      </c>
      <c r="I24"/>
      <c r="J24"/>
      <c r="K24"/>
    </row>
    <row r="25" spans="1:11" s="558" customFormat="1" ht="24.75" customHeight="1">
      <c r="A25" s="302">
        <v>1000132</v>
      </c>
      <c r="B25" s="303" t="s">
        <v>513</v>
      </c>
      <c r="C25" s="304" t="s">
        <v>528</v>
      </c>
      <c r="D25" s="566">
        <v>14300</v>
      </c>
      <c r="E25" s="566">
        <v>20242</v>
      </c>
      <c r="F25" s="567">
        <f>+E25/D25*100</f>
        <v>141.55244755244755</v>
      </c>
      <c r="H25"/>
      <c r="I25"/>
      <c r="J25"/>
      <c r="K25"/>
    </row>
    <row r="26" spans="1:11" s="558" customFormat="1" ht="12.75" customHeight="1">
      <c r="A26" s="302">
        <v>1000140</v>
      </c>
      <c r="B26" s="303" t="s">
        <v>513</v>
      </c>
      <c r="C26" s="304" t="s">
        <v>529</v>
      </c>
      <c r="D26" s="566"/>
      <c r="E26" s="566"/>
      <c r="F26" s="567" t="s">
        <v>121</v>
      </c>
      <c r="H26"/>
      <c r="I26"/>
      <c r="J26"/>
      <c r="K26"/>
    </row>
    <row r="27" spans="1:11" s="558" customFormat="1" ht="12.75" customHeight="1">
      <c r="A27" s="302">
        <v>1000173</v>
      </c>
      <c r="B27" s="303" t="s">
        <v>513</v>
      </c>
      <c r="C27" s="304" t="s">
        <v>530</v>
      </c>
      <c r="D27" s="566">
        <v>11750</v>
      </c>
      <c r="E27" s="566">
        <v>13467</v>
      </c>
      <c r="F27" s="567">
        <f>+E30/D30*100</f>
        <v>112.05555555555556</v>
      </c>
      <c r="G27"/>
      <c r="H27"/>
      <c r="I27"/>
      <c r="J27"/>
      <c r="K27"/>
    </row>
    <row r="28" spans="1:11" s="558" customFormat="1" ht="12.75" customHeight="1">
      <c r="A28" s="302">
        <v>1200057</v>
      </c>
      <c r="B28" s="303" t="s">
        <v>513</v>
      </c>
      <c r="C28" s="304" t="s">
        <v>322</v>
      </c>
      <c r="D28" s="568">
        <v>3600</v>
      </c>
      <c r="E28" s="568">
        <v>3266</v>
      </c>
      <c r="F28" s="679">
        <f>+E31/D31*100</f>
        <v>82</v>
      </c>
      <c r="G28"/>
      <c r="H28"/>
      <c r="I28"/>
      <c r="J28"/>
      <c r="K28"/>
    </row>
    <row r="29" spans="1:11" s="558" customFormat="1" ht="12.75" customHeight="1">
      <c r="A29" s="287">
        <v>1000215</v>
      </c>
      <c r="B29" s="288" t="s">
        <v>513</v>
      </c>
      <c r="C29" s="289" t="s">
        <v>531</v>
      </c>
      <c r="D29" s="680">
        <v>215</v>
      </c>
      <c r="E29" s="680">
        <v>203</v>
      </c>
      <c r="F29" s="681">
        <f>+E29/D29*100</f>
        <v>94.41860465116278</v>
      </c>
      <c r="G29"/>
      <c r="H29"/>
      <c r="I29"/>
      <c r="J29"/>
      <c r="K29"/>
    </row>
    <row r="30" spans="1:11" s="558" customFormat="1" ht="12.75" customHeight="1">
      <c r="A30" s="682"/>
      <c r="B30" s="683"/>
      <c r="C30" s="684" t="s">
        <v>532</v>
      </c>
      <c r="D30" s="564">
        <v>9000</v>
      </c>
      <c r="E30" s="564">
        <v>10085</v>
      </c>
      <c r="F30" s="685">
        <f>+E30/D30*100</f>
        <v>112.05555555555556</v>
      </c>
      <c r="G30"/>
      <c r="H30" t="s">
        <v>121</v>
      </c>
      <c r="I30"/>
      <c r="J30" t="s">
        <v>121</v>
      </c>
      <c r="K30"/>
    </row>
    <row r="31" spans="1:11" s="558" customFormat="1" ht="12.75" customHeight="1">
      <c r="A31" s="686"/>
      <c r="B31" s="687"/>
      <c r="C31" s="688" t="s">
        <v>533</v>
      </c>
      <c r="D31" s="689">
        <v>400</v>
      </c>
      <c r="E31" s="689">
        <v>328</v>
      </c>
      <c r="F31" s="690">
        <f>+E31/D31*100</f>
        <v>82</v>
      </c>
      <c r="G31"/>
      <c r="H31"/>
      <c r="I31"/>
      <c r="J31" t="s">
        <v>121</v>
      </c>
      <c r="K31" t="s">
        <v>121</v>
      </c>
    </row>
    <row r="32" spans="4:11" ht="10.5" customHeight="1">
      <c r="D32" s="691"/>
      <c r="E32" s="691"/>
      <c r="F32" s="453"/>
      <c r="G32"/>
      <c r="H32"/>
      <c r="I32"/>
      <c r="J32"/>
      <c r="K32"/>
    </row>
    <row r="33" spans="1:11" ht="12.75" customHeight="1">
      <c r="A33" s="266" t="s">
        <v>165</v>
      </c>
      <c r="B33" s="266"/>
      <c r="C33" s="266"/>
      <c r="D33" s="267" t="s">
        <v>278</v>
      </c>
      <c r="E33" s="267"/>
      <c r="F33" s="460"/>
      <c r="G33"/>
      <c r="H33"/>
      <c r="I33"/>
      <c r="J33" t="s">
        <v>121</v>
      </c>
      <c r="K33"/>
    </row>
    <row r="34" spans="1:11" ht="12.75" customHeight="1">
      <c r="A34" s="268"/>
      <c r="B34" s="268"/>
      <c r="C34" s="268"/>
      <c r="D34" s="267" t="s">
        <v>121</v>
      </c>
      <c r="E34" s="267"/>
      <c r="F34" s="692"/>
      <c r="G34" s="516"/>
      <c r="H34" t="s">
        <v>534</v>
      </c>
      <c r="I34"/>
      <c r="J34"/>
      <c r="K34"/>
    </row>
    <row r="35" spans="1:11" ht="12.75" customHeight="1">
      <c r="A35" s="269" t="s">
        <v>279</v>
      </c>
      <c r="B35" s="269"/>
      <c r="C35" s="269"/>
      <c r="D35" s="270" t="s">
        <v>188</v>
      </c>
      <c r="E35" s="270"/>
      <c r="F35" s="693"/>
      <c r="G35" s="270"/>
      <c r="H35"/>
      <c r="I35"/>
      <c r="J35"/>
      <c r="K35"/>
    </row>
    <row r="36" spans="1:11" ht="12.75" customHeight="1">
      <c r="A36" s="268"/>
      <c r="B36" s="268"/>
      <c r="C36" s="268"/>
      <c r="D36" s="459"/>
      <c r="E36" s="459"/>
      <c r="G36" s="381"/>
      <c r="H36"/>
      <c r="I36"/>
      <c r="J36"/>
      <c r="K36"/>
    </row>
    <row r="37" spans="1:11" ht="12.75" customHeight="1">
      <c r="A37" s="330" t="s">
        <v>121</v>
      </c>
      <c r="B37" s="330"/>
      <c r="C37"/>
      <c r="D37" s="330"/>
      <c r="E37" s="330"/>
      <c r="G37" s="517"/>
      <c r="H37"/>
      <c r="I37"/>
      <c r="J37"/>
      <c r="K37"/>
    </row>
    <row r="38" spans="1:252" ht="12.75" customHeight="1">
      <c r="A38"/>
      <c r="B38"/>
      <c r="C38"/>
      <c r="D38" s="220"/>
      <c r="E38" s="220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4:11" ht="12.75" customHeight="1">
      <c r="D39" s="691"/>
      <c r="E39" s="691"/>
      <c r="G39" s="694"/>
      <c r="H39"/>
      <c r="I39"/>
      <c r="J39"/>
      <c r="K39"/>
    </row>
    <row r="40" spans="4:11" ht="12.75" customHeight="1">
      <c r="D40" s="691"/>
      <c r="E40" s="691"/>
      <c r="G40" s="694"/>
      <c r="H40"/>
      <c r="I40"/>
      <c r="J40"/>
      <c r="K40"/>
    </row>
    <row r="41" spans="4:11" ht="12.75" customHeight="1">
      <c r="D41" s="691"/>
      <c r="E41" s="691"/>
      <c r="G41" s="694"/>
      <c r="H41"/>
      <c r="I41"/>
      <c r="J41"/>
      <c r="K41"/>
    </row>
    <row r="42" spans="4:11" ht="12.75" customHeight="1">
      <c r="D42" s="691"/>
      <c r="E42" s="691"/>
      <c r="G42" s="694"/>
      <c r="H42"/>
      <c r="I42"/>
      <c r="J42"/>
      <c r="K42"/>
    </row>
    <row r="43" spans="8:11" ht="12.75" customHeight="1">
      <c r="H43"/>
      <c r="I43"/>
      <c r="J43"/>
      <c r="K43"/>
    </row>
    <row r="44" spans="8:11" ht="12.75" customHeight="1">
      <c r="H44"/>
      <c r="I44"/>
      <c r="J44"/>
      <c r="K44"/>
    </row>
    <row r="45" spans="8:11" ht="12.75" customHeight="1">
      <c r="H45"/>
      <c r="I45"/>
      <c r="J45"/>
      <c r="K45"/>
    </row>
    <row r="46" spans="8:11" ht="12.75" customHeight="1">
      <c r="H46"/>
      <c r="I46"/>
      <c r="J46"/>
      <c r="K46"/>
    </row>
    <row r="47" spans="8:11" ht="12.75" customHeight="1">
      <c r="H47"/>
      <c r="I47"/>
      <c r="J47"/>
      <c r="K47"/>
    </row>
    <row r="48" spans="1:11" ht="12.75" customHeight="1">
      <c r="A48" s="695"/>
      <c r="B48" s="630"/>
      <c r="C48" s="381"/>
      <c r="D48" s="696"/>
      <c r="E48" s="696"/>
      <c r="H48"/>
      <c r="I48"/>
      <c r="J48"/>
      <c r="K48"/>
    </row>
    <row r="49" spans="1:11" ht="12.75" customHeight="1">
      <c r="A49" s="695"/>
      <c r="B49" s="630"/>
      <c r="C49" s="381"/>
      <c r="D49" s="696"/>
      <c r="E49" s="696"/>
      <c r="H49"/>
      <c r="I49"/>
      <c r="J49"/>
      <c r="K49"/>
    </row>
    <row r="50" spans="1:11" ht="12.75" customHeight="1">
      <c r="A50" s="379"/>
      <c r="B50" s="380"/>
      <c r="C50" s="697"/>
      <c r="D50" s="379"/>
      <c r="E50" s="379"/>
      <c r="H50"/>
      <c r="I50"/>
      <c r="J50"/>
      <c r="K50"/>
    </row>
    <row r="51" spans="1:11" ht="12.75" customHeight="1">
      <c r="A51" s="695"/>
      <c r="B51" s="630"/>
      <c r="C51" s="381"/>
      <c r="D51" s="696"/>
      <c r="E51" s="696"/>
      <c r="H51"/>
      <c r="I51"/>
      <c r="J51"/>
      <c r="K51"/>
    </row>
    <row r="52" spans="1:11" ht="12.75" customHeight="1">
      <c r="A52" s="695"/>
      <c r="B52" s="630"/>
      <c r="C52" s="698"/>
      <c r="D52" s="699"/>
      <c r="E52" s="699"/>
      <c r="H52"/>
      <c r="I52"/>
      <c r="J52"/>
      <c r="K52"/>
    </row>
    <row r="53" spans="3:11" ht="12.75" customHeight="1">
      <c r="C53" s="700"/>
      <c r="D53" s="701"/>
      <c r="E53" s="701"/>
      <c r="H53"/>
      <c r="I53"/>
      <c r="J53"/>
      <c r="K53"/>
    </row>
    <row r="54" spans="8:11" ht="12.75" customHeight="1">
      <c r="H54"/>
      <c r="I54"/>
      <c r="J54"/>
      <c r="K54"/>
    </row>
    <row r="55" spans="8:11" ht="12.75" customHeight="1">
      <c r="H55"/>
      <c r="I55"/>
      <c r="J55"/>
      <c r="K55"/>
    </row>
    <row r="56" spans="8:11" ht="12.75" customHeight="1">
      <c r="H56"/>
      <c r="I56"/>
      <c r="J56"/>
      <c r="K56"/>
    </row>
    <row r="57" spans="8:11" ht="12.75" customHeight="1">
      <c r="H57"/>
      <c r="I57"/>
      <c r="J57"/>
      <c r="K57"/>
    </row>
    <row r="58" spans="8:11" ht="12.75" customHeight="1">
      <c r="H58"/>
      <c r="I58"/>
      <c r="J58"/>
      <c r="K58"/>
    </row>
    <row r="59" spans="8:11" ht="12.75" customHeight="1">
      <c r="H59"/>
      <c r="I59"/>
      <c r="J59"/>
      <c r="K59"/>
    </row>
    <row r="60" spans="8:11" ht="12.75" customHeight="1">
      <c r="H60"/>
      <c r="I60"/>
      <c r="J60"/>
      <c r="K60"/>
    </row>
    <row r="61" spans="8:11" ht="12.75" customHeight="1">
      <c r="H61"/>
      <c r="I61"/>
      <c r="J61"/>
      <c r="K61"/>
    </row>
    <row r="62" spans="8:11" ht="12.75" customHeight="1">
      <c r="H62"/>
      <c r="I62"/>
      <c r="J62"/>
      <c r="K62"/>
    </row>
    <row r="63" spans="8:11" ht="12.75" customHeight="1">
      <c r="H63"/>
      <c r="I63"/>
      <c r="J63"/>
      <c r="K63"/>
    </row>
    <row r="64" spans="8:11" ht="12.75" customHeight="1">
      <c r="H64"/>
      <c r="I64"/>
      <c r="J64"/>
      <c r="K64"/>
    </row>
    <row r="65" spans="8:11" ht="12.75" customHeight="1">
      <c r="H65"/>
      <c r="I65"/>
      <c r="J65"/>
      <c r="K65"/>
    </row>
    <row r="66" spans="8:11" ht="12.75" customHeight="1">
      <c r="H66"/>
      <c r="I66"/>
      <c r="J66"/>
      <c r="K66"/>
    </row>
    <row r="67" spans="8:11" ht="12.75" customHeight="1">
      <c r="H67"/>
      <c r="I67"/>
      <c r="J67"/>
      <c r="K67"/>
    </row>
    <row r="68" spans="8:11" ht="12.75" customHeight="1">
      <c r="H68"/>
      <c r="I68"/>
      <c r="J68"/>
      <c r="K68"/>
    </row>
    <row r="69" spans="8:11" ht="12.75" customHeight="1">
      <c r="H69"/>
      <c r="I69"/>
      <c r="J69"/>
      <c r="K69"/>
    </row>
    <row r="70" spans="8:11" ht="12.75" customHeight="1">
      <c r="H70"/>
      <c r="I70"/>
      <c r="J70"/>
      <c r="K70"/>
    </row>
  </sheetData>
  <sheetProtection selectLockedCells="1" selectUnlockedCells="1"/>
  <mergeCells count="1">
    <mergeCell ref="A35:C35"/>
  </mergeCells>
  <printOptions/>
  <pageMargins left="0.7" right="0.7" top="1.14375" bottom="1.14375" header="0.5118055555555555" footer="0.5118055555555555"/>
  <pageSetup horizontalDpi="300" verticalDpi="300" orientation="portrait" paperSize="9" scale="84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">
      <selection activeCell="F6" sqref="F6"/>
    </sheetView>
  </sheetViews>
  <sheetFormatPr defaultColWidth="9.00390625" defaultRowHeight="14.25"/>
  <cols>
    <col min="1" max="1" width="8.50390625" style="661" customWidth="1"/>
    <col min="2" max="2" width="8.50390625" style="331" customWidth="1"/>
    <col min="3" max="3" width="49.75390625" style="273" customWidth="1"/>
    <col min="4" max="4" width="11.75390625" style="273" customWidth="1"/>
    <col min="5" max="16384" width="8.50390625" style="273" customWidth="1"/>
  </cols>
  <sheetData>
    <row r="1" spans="1:4" ht="15.75" customHeight="1">
      <c r="A1" s="665"/>
      <c r="B1" s="551"/>
      <c r="C1" s="277"/>
      <c r="D1" s="277"/>
    </row>
    <row r="2" spans="1:4" ht="15.75" customHeight="1">
      <c r="A2" s="665"/>
      <c r="B2" s="551" t="s">
        <v>535</v>
      </c>
      <c r="C2" s="277"/>
      <c r="D2" s="277"/>
    </row>
    <row r="3" spans="1:4" ht="15.75" customHeight="1">
      <c r="A3" s="665"/>
      <c r="B3" s="551" t="s">
        <v>27</v>
      </c>
      <c r="C3" s="277"/>
      <c r="D3" s="277"/>
    </row>
    <row r="4" spans="1:5" ht="12.75">
      <c r="A4" s="666"/>
      <c r="B4" s="555"/>
      <c r="C4" s="277"/>
      <c r="D4" s="277"/>
      <c r="E4" s="280" t="s">
        <v>536</v>
      </c>
    </row>
    <row r="5" spans="1:6" s="558" customFormat="1" ht="41.25" customHeight="1">
      <c r="A5" s="519" t="s">
        <v>281</v>
      </c>
      <c r="B5" s="303" t="s">
        <v>282</v>
      </c>
      <c r="C5" s="520" t="s">
        <v>283</v>
      </c>
      <c r="D5" s="521" t="s">
        <v>284</v>
      </c>
      <c r="E5" s="522" t="s">
        <v>247</v>
      </c>
      <c r="F5" s="523" t="s">
        <v>285</v>
      </c>
    </row>
    <row r="6" spans="1:6" s="558" customFormat="1" ht="12.75" customHeight="1">
      <c r="A6" s="702"/>
      <c r="B6" s="703"/>
      <c r="C6" s="289" t="s">
        <v>517</v>
      </c>
      <c r="D6" s="704"/>
      <c r="E6" s="705"/>
      <c r="F6" s="705"/>
    </row>
    <row r="7" spans="1:6" s="558" customFormat="1" ht="12.75" customHeight="1">
      <c r="A7" s="520">
        <v>1200039</v>
      </c>
      <c r="B7" s="303" t="s">
        <v>513</v>
      </c>
      <c r="C7" s="430" t="s">
        <v>251</v>
      </c>
      <c r="D7" s="706"/>
      <c r="E7" s="642"/>
      <c r="F7" s="642"/>
    </row>
    <row r="8" spans="1:10" s="558" customFormat="1" ht="12.75" customHeight="1">
      <c r="A8" s="520">
        <v>1200047</v>
      </c>
      <c r="B8" s="303" t="s">
        <v>513</v>
      </c>
      <c r="C8" s="430" t="s">
        <v>252</v>
      </c>
      <c r="D8" s="707"/>
      <c r="E8" s="602"/>
      <c r="F8" s="602"/>
      <c r="J8" s="430"/>
    </row>
    <row r="9" spans="1:6" s="558" customFormat="1" ht="12.75" customHeight="1">
      <c r="A9" s="520">
        <v>1000017</v>
      </c>
      <c r="B9" s="303" t="s">
        <v>327</v>
      </c>
      <c r="C9" s="430" t="s">
        <v>520</v>
      </c>
      <c r="D9" s="706"/>
      <c r="E9" s="642"/>
      <c r="F9" s="642"/>
    </row>
    <row r="10" spans="1:6" s="558" customFormat="1" ht="12.75" customHeight="1">
      <c r="A10" s="520">
        <v>1200056</v>
      </c>
      <c r="B10" s="303"/>
      <c r="C10" s="304" t="s">
        <v>303</v>
      </c>
      <c r="D10" s="708"/>
      <c r="E10" s="708"/>
      <c r="F10" s="708"/>
    </row>
    <row r="11" spans="1:6" s="558" customFormat="1" ht="12.75" customHeight="1">
      <c r="A11" s="520">
        <v>1000025</v>
      </c>
      <c r="B11" s="303"/>
      <c r="C11" s="350" t="s">
        <v>479</v>
      </c>
      <c r="D11" s="706"/>
      <c r="E11" s="642"/>
      <c r="F11" s="642"/>
    </row>
    <row r="12" spans="1:6" s="558" customFormat="1" ht="12.75" customHeight="1">
      <c r="A12" s="520">
        <v>1200055</v>
      </c>
      <c r="B12" s="303" t="s">
        <v>513</v>
      </c>
      <c r="C12" s="304" t="s">
        <v>301</v>
      </c>
      <c r="D12" s="707"/>
      <c r="E12" s="642"/>
      <c r="F12" s="642"/>
    </row>
    <row r="13" spans="1:6" s="558" customFormat="1" ht="12.75" customHeight="1">
      <c r="A13" s="524"/>
      <c r="B13" s="311"/>
      <c r="C13" s="426" t="s">
        <v>307</v>
      </c>
      <c r="D13" s="709"/>
      <c r="E13" s="705"/>
      <c r="F13" s="705"/>
    </row>
    <row r="14" spans="1:6" s="558" customFormat="1" ht="12.75" customHeight="1">
      <c r="A14" s="520">
        <v>1000074</v>
      </c>
      <c r="B14" s="303" t="s">
        <v>327</v>
      </c>
      <c r="C14" s="430" t="s">
        <v>522</v>
      </c>
      <c r="D14" s="710"/>
      <c r="E14" s="642"/>
      <c r="F14" s="642"/>
    </row>
    <row r="15" spans="1:6" s="558" customFormat="1" ht="12.75" customHeight="1">
      <c r="A15" s="711" t="s">
        <v>308</v>
      </c>
      <c r="B15" s="303" t="s">
        <v>513</v>
      </c>
      <c r="C15" s="591" t="s">
        <v>309</v>
      </c>
      <c r="D15" s="710"/>
      <c r="E15" s="642"/>
      <c r="F15" s="642"/>
    </row>
    <row r="16" spans="1:6" s="558" customFormat="1" ht="31.5" customHeight="1">
      <c r="A16" s="520">
        <v>1000116</v>
      </c>
      <c r="B16" s="303" t="s">
        <v>513</v>
      </c>
      <c r="C16" s="430" t="s">
        <v>523</v>
      </c>
      <c r="D16" s="710"/>
      <c r="E16" s="642"/>
      <c r="F16" s="642"/>
    </row>
    <row r="17" spans="1:6" s="558" customFormat="1" ht="12.75" customHeight="1">
      <c r="A17" s="712" t="s">
        <v>492</v>
      </c>
      <c r="B17" s="303" t="s">
        <v>513</v>
      </c>
      <c r="C17" s="594" t="s">
        <v>493</v>
      </c>
      <c r="D17" s="713"/>
      <c r="E17" s="714"/>
      <c r="F17" s="714"/>
    </row>
    <row r="18" spans="1:6" s="558" customFormat="1" ht="12.75" customHeight="1">
      <c r="A18" s="520">
        <v>1000165</v>
      </c>
      <c r="B18" s="303" t="s">
        <v>513</v>
      </c>
      <c r="C18" s="430" t="s">
        <v>524</v>
      </c>
      <c r="D18" s="713"/>
      <c r="E18" s="714"/>
      <c r="F18" s="714"/>
    </row>
    <row r="19" spans="1:6" s="558" customFormat="1" ht="12.75" customHeight="1">
      <c r="A19" s="520">
        <v>1000132</v>
      </c>
      <c r="B19" s="303" t="s">
        <v>513</v>
      </c>
      <c r="C19" s="430" t="s">
        <v>537</v>
      </c>
      <c r="D19" s="713"/>
      <c r="E19" s="714"/>
      <c r="F19" s="714"/>
    </row>
    <row r="20" spans="1:6" s="558" customFormat="1" ht="12.75" customHeight="1">
      <c r="A20" s="520">
        <v>1000140</v>
      </c>
      <c r="B20" s="303" t="s">
        <v>513</v>
      </c>
      <c r="C20" s="430" t="s">
        <v>529</v>
      </c>
      <c r="D20" s="713"/>
      <c r="E20" s="714"/>
      <c r="F20" s="714"/>
    </row>
    <row r="21" spans="1:6" s="558" customFormat="1" ht="12.75" customHeight="1">
      <c r="A21" s="520">
        <v>1000173</v>
      </c>
      <c r="B21" s="303" t="s">
        <v>513</v>
      </c>
      <c r="C21" s="430" t="s">
        <v>530</v>
      </c>
      <c r="D21" s="713"/>
      <c r="E21" s="714"/>
      <c r="F21" s="714"/>
    </row>
    <row r="22" spans="1:6" s="558" customFormat="1" ht="12.75" customHeight="1">
      <c r="A22" s="520">
        <v>1200057</v>
      </c>
      <c r="B22" s="303" t="s">
        <v>513</v>
      </c>
      <c r="C22" s="304" t="s">
        <v>322</v>
      </c>
      <c r="D22" s="713"/>
      <c r="E22" s="714"/>
      <c r="F22" s="714"/>
    </row>
    <row r="23" spans="1:6" s="558" customFormat="1" ht="12.75" customHeight="1">
      <c r="A23" s="520">
        <v>1000215</v>
      </c>
      <c r="B23" s="303" t="s">
        <v>513</v>
      </c>
      <c r="C23" s="304" t="s">
        <v>538</v>
      </c>
      <c r="D23" s="713"/>
      <c r="E23" s="714"/>
      <c r="F23" s="714"/>
    </row>
    <row r="24" spans="1:6" s="558" customFormat="1" ht="12.75" customHeight="1">
      <c r="A24" s="520">
        <v>1900026</v>
      </c>
      <c r="B24" s="303"/>
      <c r="C24" s="430" t="s">
        <v>344</v>
      </c>
      <c r="D24" s="706"/>
      <c r="E24" s="642"/>
      <c r="F24" s="642"/>
    </row>
    <row r="25" spans="1:6" s="558" customFormat="1" ht="12.75" customHeight="1">
      <c r="A25" s="520">
        <v>1900034</v>
      </c>
      <c r="B25" s="303"/>
      <c r="C25" s="430" t="s">
        <v>345</v>
      </c>
      <c r="D25" s="710"/>
      <c r="E25" s="642"/>
      <c r="F25" s="642"/>
    </row>
    <row r="26" spans="1:6" s="558" customFormat="1" ht="12.75" customHeight="1">
      <c r="A26" s="520">
        <v>1900042</v>
      </c>
      <c r="B26" s="303"/>
      <c r="C26" s="430" t="s">
        <v>347</v>
      </c>
      <c r="D26" s="715"/>
      <c r="E26" s="642"/>
      <c r="F26" s="642"/>
    </row>
    <row r="27" spans="1:6" s="558" customFormat="1" ht="12.75" customHeight="1">
      <c r="A27" s="520"/>
      <c r="B27" s="303"/>
      <c r="C27" s="430" t="s">
        <v>539</v>
      </c>
      <c r="D27" s="706"/>
      <c r="E27" s="642"/>
      <c r="F27" s="642"/>
    </row>
    <row r="28" spans="1:6" s="558" customFormat="1" ht="12.75" customHeight="1">
      <c r="A28" s="520"/>
      <c r="B28" s="303"/>
      <c r="C28" s="430" t="s">
        <v>540</v>
      </c>
      <c r="D28" s="706"/>
      <c r="E28" s="642"/>
      <c r="F28" s="642"/>
    </row>
    <row r="29" spans="1:6" s="558" customFormat="1" ht="12.75" customHeight="1">
      <c r="A29" s="520"/>
      <c r="B29" s="303"/>
      <c r="C29" s="430" t="s">
        <v>541</v>
      </c>
      <c r="D29" s="706"/>
      <c r="E29" s="642"/>
      <c r="F29" s="642"/>
    </row>
    <row r="30" spans="1:6" s="558" customFormat="1" ht="12.75" customHeight="1">
      <c r="A30" s="520"/>
      <c r="B30" s="303"/>
      <c r="C30" s="430" t="s">
        <v>542</v>
      </c>
      <c r="D30" s="538"/>
      <c r="E30" s="642"/>
      <c r="F30" s="642"/>
    </row>
    <row r="31" spans="1:6" ht="12.75" customHeight="1">
      <c r="A31" s="520" t="s">
        <v>489</v>
      </c>
      <c r="B31" s="436"/>
      <c r="C31" s="304" t="s">
        <v>525</v>
      </c>
      <c r="D31" s="538"/>
      <c r="E31" s="642"/>
      <c r="F31" s="642"/>
    </row>
    <row r="32" spans="1:6" ht="12.75">
      <c r="A32" s="520">
        <v>1700061</v>
      </c>
      <c r="B32" s="303"/>
      <c r="C32" s="430" t="s">
        <v>526</v>
      </c>
      <c r="D32" s="538"/>
      <c r="E32" s="642"/>
      <c r="F32" s="642"/>
    </row>
    <row r="33" spans="1:6" ht="12.75">
      <c r="A33" s="520">
        <v>1000124</v>
      </c>
      <c r="B33" s="303"/>
      <c r="C33" s="430" t="s">
        <v>527</v>
      </c>
      <c r="D33" s="538"/>
      <c r="E33" s="642"/>
      <c r="F33" s="642"/>
    </row>
    <row r="34" spans="1:6" ht="12.75">
      <c r="A34" s="716"/>
      <c r="B34" s="436"/>
      <c r="C34" s="684" t="s">
        <v>532</v>
      </c>
      <c r="D34" s="717"/>
      <c r="E34" s="718"/>
      <c r="F34" s="718"/>
    </row>
    <row r="35" spans="1:6" ht="12.75">
      <c r="A35" s="716"/>
      <c r="B35" s="436"/>
      <c r="C35" s="684" t="s">
        <v>533</v>
      </c>
      <c r="D35" s="717"/>
      <c r="E35" s="718"/>
      <c r="F35" s="718"/>
    </row>
    <row r="36" spans="1:3" ht="12.75">
      <c r="A36" s="719"/>
      <c r="B36" s="490" t="s">
        <v>543</v>
      </c>
      <c r="C36" s="387"/>
    </row>
    <row r="37" spans="1:3" ht="12.75">
      <c r="A37" s="719"/>
      <c r="B37" s="490"/>
      <c r="C37" s="387"/>
    </row>
    <row r="42" spans="1:4" ht="12.75">
      <c r="A42" s="695"/>
      <c r="B42" s="630"/>
      <c r="C42" s="381"/>
      <c r="D42" s="720"/>
    </row>
    <row r="43" spans="1:4" ht="12.75">
      <c r="A43" s="695"/>
      <c r="B43" s="630"/>
      <c r="C43" s="381"/>
      <c r="D43" s="381"/>
    </row>
    <row r="44" spans="1:4" ht="12.75">
      <c r="A44" s="379"/>
      <c r="B44" s="380"/>
      <c r="C44" s="697"/>
      <c r="D44" s="697"/>
    </row>
    <row r="45" spans="1:4" ht="12.75">
      <c r="A45" s="695"/>
      <c r="B45" s="630"/>
      <c r="C45" s="381"/>
      <c r="D45" s="381"/>
    </row>
    <row r="46" spans="1:4" ht="12.75">
      <c r="A46" s="695"/>
      <c r="B46" s="630"/>
      <c r="C46" s="698"/>
      <c r="D46" s="698"/>
    </row>
    <row r="47" spans="3:4" ht="12.75">
      <c r="C47" s="700"/>
      <c r="D47" s="700"/>
    </row>
  </sheetData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 scale="97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B70"/>
  <sheetViews>
    <sheetView workbookViewId="0" topLeftCell="A1">
      <selection activeCell="A1" sqref="A1"/>
    </sheetView>
  </sheetViews>
  <sheetFormatPr defaultColWidth="9.00390625" defaultRowHeight="14.25"/>
  <cols>
    <col min="1" max="1" width="8.875" style="10" customWidth="1"/>
    <col min="2" max="2" width="4.25390625" style="11" customWidth="1"/>
    <col min="3" max="3" width="8.50390625" style="10" customWidth="1"/>
    <col min="4" max="8" width="8.50390625" style="12" customWidth="1"/>
    <col min="9" max="9" width="17.00390625" style="12" customWidth="1"/>
    <col min="10" max="16384" width="8.50390625" style="12" customWidth="1"/>
  </cols>
  <sheetData>
    <row r="2" spans="1:9" ht="12.75">
      <c r="A2" s="13"/>
      <c r="B2" s="14"/>
      <c r="C2" s="13"/>
      <c r="D2" s="15"/>
      <c r="E2" s="15"/>
      <c r="F2" s="15"/>
      <c r="G2" s="15"/>
      <c r="H2" s="15"/>
      <c r="I2" s="15"/>
    </row>
    <row r="3" spans="1:9" ht="12.75">
      <c r="A3" s="16" t="s">
        <v>7</v>
      </c>
      <c r="B3" s="17">
        <v>1</v>
      </c>
      <c r="C3" s="18" t="s">
        <v>8</v>
      </c>
      <c r="D3" s="19"/>
      <c r="E3" s="19"/>
      <c r="F3" s="19"/>
      <c r="G3" s="19"/>
      <c r="H3" s="19"/>
      <c r="I3" s="19"/>
    </row>
    <row r="4" spans="1:28" ht="15" customHeight="1">
      <c r="A4" s="20" t="s">
        <v>7</v>
      </c>
      <c r="B4" s="21">
        <v>2</v>
      </c>
      <c r="C4" s="22" t="s">
        <v>9</v>
      </c>
      <c r="D4" s="22"/>
      <c r="E4" s="22"/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15" customHeight="1">
      <c r="A5" s="20"/>
      <c r="B5" s="21"/>
      <c r="C5" s="22"/>
      <c r="D5" s="22"/>
      <c r="E5" s="22"/>
      <c r="F5" s="22"/>
      <c r="G5" s="22"/>
      <c r="H5" s="22"/>
      <c r="I5" s="22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9" ht="12.75" customHeight="1">
      <c r="A6" s="20" t="s">
        <v>7</v>
      </c>
      <c r="B6" s="21">
        <v>3</v>
      </c>
      <c r="C6" s="25" t="s">
        <v>10</v>
      </c>
      <c r="D6" s="25"/>
      <c r="E6" s="25"/>
      <c r="F6" s="25"/>
      <c r="G6" s="25"/>
      <c r="H6" s="25"/>
      <c r="I6" s="25"/>
    </row>
    <row r="7" spans="1:9" ht="12.75">
      <c r="A7" s="20"/>
      <c r="B7" s="21"/>
      <c r="C7" s="25"/>
      <c r="D7" s="25"/>
      <c r="E7" s="25"/>
      <c r="F7" s="25"/>
      <c r="G7" s="25"/>
      <c r="H7" s="25"/>
      <c r="I7" s="25"/>
    </row>
    <row r="8" spans="1:15" ht="12.75" customHeight="1">
      <c r="A8" s="20" t="s">
        <v>7</v>
      </c>
      <c r="B8" s="21">
        <v>4</v>
      </c>
      <c r="C8" s="25" t="s">
        <v>11</v>
      </c>
      <c r="D8" s="25"/>
      <c r="E8" s="25"/>
      <c r="F8" s="25"/>
      <c r="G8" s="25"/>
      <c r="H8" s="25"/>
      <c r="I8" s="25"/>
      <c r="J8" s="26"/>
      <c r="K8" s="26"/>
      <c r="L8" s="26"/>
      <c r="M8" s="26"/>
      <c r="N8" s="26"/>
      <c r="O8" s="26"/>
    </row>
    <row r="9" spans="1:15" ht="12.75">
      <c r="A9" s="20"/>
      <c r="B9" s="21"/>
      <c r="C9" s="25"/>
      <c r="D9" s="25"/>
      <c r="E9" s="25"/>
      <c r="F9" s="25"/>
      <c r="G9" s="25"/>
      <c r="H9" s="25"/>
      <c r="I9" s="25"/>
      <c r="J9" s="26"/>
      <c r="K9" s="26"/>
      <c r="L9" s="26"/>
      <c r="M9" s="26"/>
      <c r="N9" s="26"/>
      <c r="O9" s="26"/>
    </row>
    <row r="10" spans="1:9" ht="11.25" customHeight="1">
      <c r="A10" s="20" t="s">
        <v>7</v>
      </c>
      <c r="B10" s="21">
        <v>5</v>
      </c>
      <c r="C10" s="27" t="s">
        <v>12</v>
      </c>
      <c r="D10" s="28"/>
      <c r="E10" s="28"/>
      <c r="F10" s="28"/>
      <c r="G10" s="28" t="s">
        <v>13</v>
      </c>
      <c r="H10" s="28"/>
      <c r="I10" s="28"/>
    </row>
    <row r="11" spans="1:9" ht="12.75">
      <c r="A11" s="20" t="s">
        <v>7</v>
      </c>
      <c r="B11" s="21">
        <v>6</v>
      </c>
      <c r="C11" s="29" t="s">
        <v>14</v>
      </c>
      <c r="D11" s="27"/>
      <c r="E11" s="27"/>
      <c r="F11" s="27"/>
      <c r="G11" s="27"/>
      <c r="H11" s="27" t="s">
        <v>13</v>
      </c>
      <c r="I11" s="30"/>
    </row>
    <row r="12" spans="1:9" ht="12.75">
      <c r="A12" s="20" t="s">
        <v>7</v>
      </c>
      <c r="B12" s="21">
        <v>7</v>
      </c>
      <c r="C12" s="27" t="s">
        <v>15</v>
      </c>
      <c r="D12" s="30"/>
      <c r="E12" s="30"/>
      <c r="F12" s="30"/>
      <c r="G12" s="30"/>
      <c r="H12" s="30"/>
      <c r="I12" s="30"/>
    </row>
    <row r="13" spans="1:9" ht="12.75">
      <c r="A13" s="20" t="s">
        <v>7</v>
      </c>
      <c r="B13" s="21">
        <v>8</v>
      </c>
      <c r="C13" s="21" t="s">
        <v>16</v>
      </c>
      <c r="D13" s="30"/>
      <c r="E13" s="30"/>
      <c r="F13" s="30"/>
      <c r="G13" s="30"/>
      <c r="H13" s="30"/>
      <c r="I13" s="30"/>
    </row>
    <row r="14" spans="1:9" ht="12.75">
      <c r="A14" s="20" t="s">
        <v>7</v>
      </c>
      <c r="B14" s="31">
        <v>9</v>
      </c>
      <c r="C14" s="32" t="s">
        <v>17</v>
      </c>
      <c r="D14" s="33"/>
      <c r="E14" s="33"/>
      <c r="F14" s="33"/>
      <c r="G14" s="33"/>
      <c r="H14" s="33"/>
      <c r="I14" s="33"/>
    </row>
    <row r="15" spans="1:9" ht="12.75">
      <c r="A15" s="20" t="s">
        <v>7</v>
      </c>
      <c r="B15" s="31">
        <v>10</v>
      </c>
      <c r="C15" s="32" t="s">
        <v>18</v>
      </c>
      <c r="D15" s="33"/>
      <c r="E15" s="33"/>
      <c r="F15" s="33"/>
      <c r="G15" s="33"/>
      <c r="H15" s="33"/>
      <c r="I15" s="33"/>
    </row>
    <row r="16" spans="1:9" ht="12.75">
      <c r="A16" s="20" t="s">
        <v>7</v>
      </c>
      <c r="B16" s="31">
        <v>11</v>
      </c>
      <c r="C16" s="32" t="s">
        <v>19</v>
      </c>
      <c r="D16" s="33"/>
      <c r="E16" s="33"/>
      <c r="F16" s="33"/>
      <c r="G16" s="33"/>
      <c r="H16" s="33"/>
      <c r="I16" s="33"/>
    </row>
    <row r="17" spans="1:9" ht="12.75">
      <c r="A17" s="20" t="s">
        <v>7</v>
      </c>
      <c r="B17" s="31">
        <v>12</v>
      </c>
      <c r="C17" s="32" t="s">
        <v>20</v>
      </c>
      <c r="D17" s="33"/>
      <c r="E17" s="33"/>
      <c r="F17" s="33"/>
      <c r="G17" s="33"/>
      <c r="H17" s="33"/>
      <c r="I17" s="33"/>
    </row>
    <row r="18" spans="1:9" ht="12.75">
      <c r="A18" s="20" t="s">
        <v>7</v>
      </c>
      <c r="B18" s="31">
        <v>13</v>
      </c>
      <c r="C18" s="13" t="s">
        <v>21</v>
      </c>
      <c r="D18" s="33"/>
      <c r="E18" s="33"/>
      <c r="F18" s="33"/>
      <c r="G18" s="33"/>
      <c r="H18" s="33"/>
      <c r="I18" s="33"/>
    </row>
    <row r="19" spans="1:9" ht="12.75">
      <c r="A19" s="20" t="s">
        <v>7</v>
      </c>
      <c r="B19" s="31">
        <v>14</v>
      </c>
      <c r="C19" s="32" t="s">
        <v>22</v>
      </c>
      <c r="D19" s="33"/>
      <c r="E19" s="33"/>
      <c r="F19" s="33"/>
      <c r="G19" s="33"/>
      <c r="H19" s="33"/>
      <c r="I19" s="33"/>
    </row>
    <row r="20" spans="1:9" ht="12.75" customHeight="1">
      <c r="A20" s="20" t="s">
        <v>7</v>
      </c>
      <c r="B20" s="31" t="s">
        <v>23</v>
      </c>
      <c r="C20" s="28" t="s">
        <v>24</v>
      </c>
      <c r="D20" s="28"/>
      <c r="E20" s="28"/>
      <c r="F20" s="28"/>
      <c r="G20" s="28"/>
      <c r="H20" s="28"/>
      <c r="I20" s="28"/>
    </row>
    <row r="21" spans="1:9" ht="12.75">
      <c r="A21" s="20"/>
      <c r="B21" s="31"/>
      <c r="C21" s="28"/>
      <c r="D21" s="28"/>
      <c r="E21" s="28"/>
      <c r="F21" s="28"/>
      <c r="G21" s="28"/>
      <c r="H21" s="28"/>
      <c r="I21" s="28"/>
    </row>
    <row r="22" spans="1:9" ht="12.75">
      <c r="A22" s="20" t="s">
        <v>7</v>
      </c>
      <c r="B22" s="31" t="s">
        <v>25</v>
      </c>
      <c r="C22" s="32" t="s">
        <v>26</v>
      </c>
      <c r="D22" s="33"/>
      <c r="E22" s="33"/>
      <c r="F22" s="33"/>
      <c r="G22" s="33"/>
      <c r="H22" s="33"/>
      <c r="I22" s="33"/>
    </row>
    <row r="23" spans="1:9" ht="12.75">
      <c r="A23" s="20"/>
      <c r="B23" s="31"/>
      <c r="C23" s="32" t="s">
        <v>27</v>
      </c>
      <c r="D23" s="33"/>
      <c r="E23" s="33"/>
      <c r="F23" s="33"/>
      <c r="G23" s="33"/>
      <c r="H23" s="33"/>
      <c r="I23" s="33"/>
    </row>
    <row r="24" spans="1:9" ht="12.75">
      <c r="A24" s="20" t="s">
        <v>7</v>
      </c>
      <c r="B24" s="31">
        <v>16</v>
      </c>
      <c r="C24" s="32" t="s">
        <v>28</v>
      </c>
      <c r="D24" s="33"/>
      <c r="E24" s="33"/>
      <c r="F24" s="33"/>
      <c r="G24" s="33"/>
      <c r="H24" s="33"/>
      <c r="I24" s="33"/>
    </row>
    <row r="25" spans="1:9" ht="12.75">
      <c r="A25" s="20" t="s">
        <v>7</v>
      </c>
      <c r="B25" s="31">
        <v>17</v>
      </c>
      <c r="C25" s="32" t="s">
        <v>29</v>
      </c>
      <c r="D25" s="33"/>
      <c r="E25" s="33"/>
      <c r="F25" s="33"/>
      <c r="G25" s="33"/>
      <c r="H25" s="33"/>
      <c r="I25" s="33"/>
    </row>
    <row r="26" spans="1:9" ht="12.75">
      <c r="A26" s="20" t="s">
        <v>7</v>
      </c>
      <c r="B26" s="31">
        <v>18</v>
      </c>
      <c r="C26" s="32" t="s">
        <v>30</v>
      </c>
      <c r="D26" s="33"/>
      <c r="E26" s="33"/>
      <c r="F26" s="33"/>
      <c r="G26" s="33"/>
      <c r="H26" s="33"/>
      <c r="I26" s="33"/>
    </row>
    <row r="27" spans="1:9" ht="12.75">
      <c r="A27" s="20" t="s">
        <v>7</v>
      </c>
      <c r="B27" s="31">
        <v>19</v>
      </c>
      <c r="C27" s="32" t="s">
        <v>31</v>
      </c>
      <c r="D27" s="33"/>
      <c r="E27" s="33"/>
      <c r="F27" s="33"/>
      <c r="G27" s="33"/>
      <c r="H27" s="33"/>
      <c r="I27" s="33"/>
    </row>
    <row r="28" spans="1:9" ht="12.75">
      <c r="A28" s="20" t="s">
        <v>7</v>
      </c>
      <c r="B28" s="31">
        <v>20</v>
      </c>
      <c r="C28" s="32" t="s">
        <v>32</v>
      </c>
      <c r="D28" s="33"/>
      <c r="E28" s="33"/>
      <c r="F28" s="33"/>
      <c r="G28" s="33"/>
      <c r="H28" s="33"/>
      <c r="I28" s="33"/>
    </row>
    <row r="29" spans="1:9" ht="12.75">
      <c r="A29" s="20" t="s">
        <v>7</v>
      </c>
      <c r="B29" s="31">
        <v>21</v>
      </c>
      <c r="C29" s="32" t="s">
        <v>33</v>
      </c>
      <c r="D29" s="33"/>
      <c r="E29" s="33"/>
      <c r="F29" s="33"/>
      <c r="G29" s="33"/>
      <c r="H29" s="33"/>
      <c r="I29" s="33"/>
    </row>
    <row r="30" spans="1:9" ht="12.75">
      <c r="A30" s="20" t="s">
        <v>7</v>
      </c>
      <c r="B30" s="31">
        <v>22</v>
      </c>
      <c r="C30" s="32" t="s">
        <v>34</v>
      </c>
      <c r="D30" s="33"/>
      <c r="E30" s="33"/>
      <c r="F30" s="33"/>
      <c r="G30" s="33"/>
      <c r="H30" s="33"/>
      <c r="I30" s="33"/>
    </row>
    <row r="31" spans="1:9" ht="12.75">
      <c r="A31" s="20" t="s">
        <v>7</v>
      </c>
      <c r="B31" s="31">
        <v>23</v>
      </c>
      <c r="C31" s="32" t="s">
        <v>35</v>
      </c>
      <c r="D31" s="33"/>
      <c r="E31" s="33"/>
      <c r="F31" s="33"/>
      <c r="G31" s="33"/>
      <c r="H31" s="33"/>
      <c r="I31" s="33"/>
    </row>
    <row r="32" spans="1:9" ht="12.75">
      <c r="A32" s="20" t="s">
        <v>7</v>
      </c>
      <c r="B32" s="31">
        <v>24</v>
      </c>
      <c r="C32" s="32" t="s">
        <v>36</v>
      </c>
      <c r="D32" s="33"/>
      <c r="E32" s="33"/>
      <c r="F32" s="33"/>
      <c r="G32" s="33"/>
      <c r="H32" s="33"/>
      <c r="I32" s="33"/>
    </row>
    <row r="33" spans="1:9" ht="12.75">
      <c r="A33" s="20" t="s">
        <v>7</v>
      </c>
      <c r="B33" s="31">
        <v>25</v>
      </c>
      <c r="C33" s="32" t="s">
        <v>37</v>
      </c>
      <c r="D33" s="33"/>
      <c r="E33" s="33"/>
      <c r="F33" s="33"/>
      <c r="G33" s="33"/>
      <c r="H33" s="33"/>
      <c r="I33" s="33"/>
    </row>
    <row r="34" spans="1:9" ht="12.75">
      <c r="A34" s="20" t="s">
        <v>7</v>
      </c>
      <c r="B34" s="31">
        <v>26</v>
      </c>
      <c r="C34" s="32" t="s">
        <v>38</v>
      </c>
      <c r="D34" s="33"/>
      <c r="E34" s="33"/>
      <c r="F34" s="33"/>
      <c r="G34" s="33"/>
      <c r="H34" s="33"/>
      <c r="I34" s="33"/>
    </row>
    <row r="35" spans="1:9" ht="12.75">
      <c r="A35" s="20" t="s">
        <v>7</v>
      </c>
      <c r="B35" s="31">
        <v>27</v>
      </c>
      <c r="C35" s="32" t="s">
        <v>39</v>
      </c>
      <c r="D35" s="33"/>
      <c r="E35" s="33"/>
      <c r="F35" s="33"/>
      <c r="G35" s="33"/>
      <c r="H35" s="33"/>
      <c r="I35" s="33"/>
    </row>
    <row r="36" spans="1:9" ht="12.75">
      <c r="A36" s="20" t="s">
        <v>7</v>
      </c>
      <c r="B36" s="31">
        <v>28</v>
      </c>
      <c r="C36" s="32" t="s">
        <v>40</v>
      </c>
      <c r="D36" s="33"/>
      <c r="E36" s="33"/>
      <c r="F36" s="33"/>
      <c r="G36" s="33"/>
      <c r="H36" s="33"/>
      <c r="I36" s="33"/>
    </row>
    <row r="37" spans="1:9" ht="12.75">
      <c r="A37" s="20" t="s">
        <v>7</v>
      </c>
      <c r="B37" s="31">
        <v>29</v>
      </c>
      <c r="C37" s="32" t="s">
        <v>41</v>
      </c>
      <c r="D37" s="33"/>
      <c r="E37" s="33"/>
      <c r="F37" s="33"/>
      <c r="G37" s="33"/>
      <c r="H37" s="33"/>
      <c r="I37" s="33"/>
    </row>
    <row r="38" spans="1:9" ht="12.75">
      <c r="A38" s="20" t="s">
        <v>42</v>
      </c>
      <c r="B38" s="31">
        <v>30</v>
      </c>
      <c r="C38" s="32" t="s">
        <v>43</v>
      </c>
      <c r="D38" s="33"/>
      <c r="E38" s="33"/>
      <c r="F38" s="33"/>
      <c r="G38" s="33"/>
      <c r="H38" s="33"/>
      <c r="I38" s="33"/>
    </row>
    <row r="39" spans="1:9" ht="12.75">
      <c r="A39" s="20" t="s">
        <v>7</v>
      </c>
      <c r="B39" s="31">
        <v>31</v>
      </c>
      <c r="C39" s="32" t="s">
        <v>44</v>
      </c>
      <c r="D39" s="33"/>
      <c r="E39" s="33"/>
      <c r="F39" s="33"/>
      <c r="G39" s="33"/>
      <c r="H39" s="33"/>
      <c r="I39" s="33"/>
    </row>
    <row r="40" spans="1:9" ht="12.75">
      <c r="A40" s="20" t="s">
        <v>7</v>
      </c>
      <c r="B40" s="34">
        <v>32</v>
      </c>
      <c r="C40" s="35" t="s">
        <v>45</v>
      </c>
      <c r="D40" s="36"/>
      <c r="E40" s="36"/>
      <c r="F40" s="36"/>
      <c r="G40" s="36"/>
      <c r="H40" s="36"/>
      <c r="I40" s="36"/>
    </row>
    <row r="41" spans="1:9" ht="12.75">
      <c r="A41" s="35"/>
      <c r="B41" s="34"/>
      <c r="C41" s="35"/>
      <c r="D41" s="36"/>
      <c r="E41" s="36"/>
      <c r="F41" s="36"/>
      <c r="G41" s="36"/>
      <c r="H41" s="36"/>
      <c r="I41" s="36"/>
    </row>
    <row r="42" spans="1:9" ht="12.75">
      <c r="A42" s="35"/>
      <c r="B42" s="34"/>
      <c r="C42" s="35"/>
      <c r="D42" s="36"/>
      <c r="E42" s="36"/>
      <c r="F42" s="36"/>
      <c r="G42" s="36"/>
      <c r="H42" s="36"/>
      <c r="I42" s="36"/>
    </row>
    <row r="43" spans="1:9" ht="12.75">
      <c r="A43" s="35"/>
      <c r="B43" s="34"/>
      <c r="C43" s="35"/>
      <c r="D43" s="36"/>
      <c r="E43" s="36"/>
      <c r="F43" s="36"/>
      <c r="G43" s="36"/>
      <c r="H43" s="36"/>
      <c r="I43" s="36"/>
    </row>
    <row r="44" spans="1:9" ht="12.75">
      <c r="A44" s="35"/>
      <c r="B44" s="34"/>
      <c r="C44" s="35"/>
      <c r="D44" s="36"/>
      <c r="E44" s="36"/>
      <c r="F44" s="36"/>
      <c r="G44" s="36"/>
      <c r="H44" s="36"/>
      <c r="I44" s="36"/>
    </row>
    <row r="45" spans="1:9" ht="12.75">
      <c r="A45" s="35"/>
      <c r="B45" s="34"/>
      <c r="C45" s="35"/>
      <c r="D45" s="36"/>
      <c r="E45" s="36"/>
      <c r="F45" s="36"/>
      <c r="G45" s="36"/>
      <c r="H45" s="36"/>
      <c r="I45" s="36"/>
    </row>
    <row r="46" spans="1:9" ht="12.75">
      <c r="A46" s="35"/>
      <c r="B46" s="34"/>
      <c r="C46" s="35"/>
      <c r="D46" s="36"/>
      <c r="E46" s="36"/>
      <c r="F46" s="36"/>
      <c r="G46" s="36"/>
      <c r="H46" s="36"/>
      <c r="I46" s="36"/>
    </row>
    <row r="47" spans="1:9" ht="12.75">
      <c r="A47" s="35"/>
      <c r="B47" s="34"/>
      <c r="C47" s="35"/>
      <c r="D47" s="36"/>
      <c r="E47" s="36"/>
      <c r="F47" s="36"/>
      <c r="G47" s="36"/>
      <c r="H47" s="36"/>
      <c r="I47" s="36"/>
    </row>
    <row r="48" spans="1:9" ht="12.75">
      <c r="A48" s="35"/>
      <c r="B48" s="34"/>
      <c r="C48" s="35"/>
      <c r="D48" s="36"/>
      <c r="E48" s="36"/>
      <c r="F48" s="36"/>
      <c r="G48" s="36"/>
      <c r="H48" s="36"/>
      <c r="I48" s="36"/>
    </row>
    <row r="49" spans="1:9" ht="12.75">
      <c r="A49" s="35"/>
      <c r="B49" s="34"/>
      <c r="C49" s="35"/>
      <c r="D49" s="36"/>
      <c r="E49" s="36"/>
      <c r="F49" s="36"/>
      <c r="G49" s="36"/>
      <c r="H49" s="36"/>
      <c r="I49" s="36"/>
    </row>
    <row r="50" spans="1:9" ht="12.75">
      <c r="A50" s="35"/>
      <c r="B50" s="34"/>
      <c r="C50" s="35"/>
      <c r="D50" s="36"/>
      <c r="E50" s="36"/>
      <c r="F50" s="36"/>
      <c r="G50" s="36"/>
      <c r="H50" s="36"/>
      <c r="I50" s="36"/>
    </row>
    <row r="51" spans="1:9" ht="12.75">
      <c r="A51" s="35"/>
      <c r="B51" s="34"/>
      <c r="C51" s="35"/>
      <c r="D51" s="36"/>
      <c r="E51" s="36"/>
      <c r="F51" s="36"/>
      <c r="G51" s="36"/>
      <c r="H51" s="36"/>
      <c r="I51" s="36"/>
    </row>
    <row r="52" spans="1:9" ht="12.75">
      <c r="A52" s="35"/>
      <c r="B52" s="34"/>
      <c r="C52" s="35"/>
      <c r="D52" s="36"/>
      <c r="E52" s="36"/>
      <c r="F52" s="36"/>
      <c r="G52" s="36"/>
      <c r="H52" s="36"/>
      <c r="I52" s="36"/>
    </row>
    <row r="53" spans="1:9" ht="12.75">
      <c r="A53" s="35"/>
      <c r="B53" s="34"/>
      <c r="C53" s="35"/>
      <c r="D53" s="36"/>
      <c r="E53" s="36"/>
      <c r="F53" s="36"/>
      <c r="G53" s="36"/>
      <c r="H53" s="36"/>
      <c r="I53" s="36"/>
    </row>
    <row r="54" spans="1:9" ht="12.75">
      <c r="A54" s="35"/>
      <c r="B54" s="34"/>
      <c r="C54" s="35"/>
      <c r="D54" s="36"/>
      <c r="E54" s="36"/>
      <c r="F54" s="36"/>
      <c r="G54" s="36"/>
      <c r="H54" s="36"/>
      <c r="I54" s="36"/>
    </row>
    <row r="55" spans="1:9" ht="12.75">
      <c r="A55" s="35"/>
      <c r="B55" s="34"/>
      <c r="C55" s="35"/>
      <c r="D55" s="36"/>
      <c r="E55" s="36"/>
      <c r="F55" s="36"/>
      <c r="G55" s="36"/>
      <c r="H55" s="36"/>
      <c r="I55" s="36"/>
    </row>
    <row r="56" spans="1:9" ht="12.75">
      <c r="A56" s="35"/>
      <c r="B56" s="34"/>
      <c r="C56" s="35"/>
      <c r="D56" s="36"/>
      <c r="E56" s="36"/>
      <c r="F56" s="36"/>
      <c r="G56" s="36"/>
      <c r="H56" s="36"/>
      <c r="I56" s="36"/>
    </row>
    <row r="57" spans="1:9" ht="12.75">
      <c r="A57" s="35"/>
      <c r="B57" s="34"/>
      <c r="C57" s="35"/>
      <c r="D57" s="36"/>
      <c r="E57" s="36"/>
      <c r="F57" s="36"/>
      <c r="G57" s="36"/>
      <c r="H57" s="36"/>
      <c r="I57" s="36"/>
    </row>
    <row r="58" spans="1:9" ht="12.75">
      <c r="A58" s="35"/>
      <c r="B58" s="34"/>
      <c r="C58" s="35"/>
      <c r="D58" s="36"/>
      <c r="E58" s="36"/>
      <c r="F58" s="36"/>
      <c r="G58" s="36"/>
      <c r="H58" s="36"/>
      <c r="I58" s="36"/>
    </row>
    <row r="59" spans="1:9" ht="12.75">
      <c r="A59" s="35"/>
      <c r="B59" s="34"/>
      <c r="C59" s="35"/>
      <c r="D59" s="36"/>
      <c r="E59" s="36"/>
      <c r="F59" s="36"/>
      <c r="G59" s="36"/>
      <c r="H59" s="36"/>
      <c r="I59" s="36"/>
    </row>
    <row r="60" spans="1:9" ht="12.75">
      <c r="A60" s="35"/>
      <c r="B60" s="34"/>
      <c r="C60" s="35"/>
      <c r="D60" s="36"/>
      <c r="E60" s="36"/>
      <c r="F60" s="36"/>
      <c r="G60" s="36"/>
      <c r="H60" s="36"/>
      <c r="I60" s="36"/>
    </row>
    <row r="61" spans="1:9" ht="12.75">
      <c r="A61" s="35"/>
      <c r="B61" s="34"/>
      <c r="C61" s="35"/>
      <c r="D61" s="36"/>
      <c r="E61" s="36"/>
      <c r="F61" s="36"/>
      <c r="G61" s="36"/>
      <c r="H61" s="36"/>
      <c r="I61" s="36"/>
    </row>
    <row r="62" spans="1:9" ht="12.75">
      <c r="A62" s="35"/>
      <c r="B62" s="34"/>
      <c r="C62" s="35"/>
      <c r="D62" s="36"/>
      <c r="E62" s="36"/>
      <c r="F62" s="36"/>
      <c r="G62" s="36"/>
      <c r="H62" s="36"/>
      <c r="I62" s="36"/>
    </row>
    <row r="63" spans="1:9" ht="12.75">
      <c r="A63" s="35"/>
      <c r="B63" s="34"/>
      <c r="C63" s="35"/>
      <c r="D63" s="36"/>
      <c r="E63" s="36"/>
      <c r="F63" s="36"/>
      <c r="G63" s="36"/>
      <c r="H63" s="36"/>
      <c r="I63" s="36"/>
    </row>
    <row r="64" spans="1:9" ht="12.75">
      <c r="A64" s="35"/>
      <c r="B64" s="34"/>
      <c r="C64" s="35"/>
      <c r="D64" s="36"/>
      <c r="E64" s="36"/>
      <c r="F64" s="36"/>
      <c r="G64" s="36"/>
      <c r="H64" s="36"/>
      <c r="I64" s="36"/>
    </row>
    <row r="65" spans="1:9" ht="12.75">
      <c r="A65" s="35"/>
      <c r="B65" s="34"/>
      <c r="C65" s="35"/>
      <c r="D65" s="36"/>
      <c r="E65" s="36"/>
      <c r="F65" s="36"/>
      <c r="G65" s="36"/>
      <c r="H65" s="36"/>
      <c r="I65" s="36"/>
    </row>
    <row r="66" spans="1:9" ht="12.75">
      <c r="A66" s="35"/>
      <c r="B66" s="34"/>
      <c r="C66" s="35"/>
      <c r="D66" s="36"/>
      <c r="E66" s="36"/>
      <c r="F66" s="36"/>
      <c r="G66" s="36"/>
      <c r="H66" s="36"/>
      <c r="I66" s="36"/>
    </row>
    <row r="67" spans="1:9" ht="12.75">
      <c r="A67" s="35"/>
      <c r="B67" s="34"/>
      <c r="C67" s="35"/>
      <c r="D67" s="36"/>
      <c r="E67" s="36"/>
      <c r="F67" s="36"/>
      <c r="G67" s="36"/>
      <c r="H67" s="36"/>
      <c r="I67" s="36"/>
    </row>
    <row r="68" spans="1:9" ht="12.75">
      <c r="A68" s="35"/>
      <c r="B68" s="34"/>
      <c r="C68" s="35"/>
      <c r="D68" s="36"/>
      <c r="E68" s="36"/>
      <c r="F68" s="36"/>
      <c r="G68" s="36"/>
      <c r="H68" s="36"/>
      <c r="I68" s="36"/>
    </row>
    <row r="69" spans="1:9" ht="12.75">
      <c r="A69" s="35"/>
      <c r="B69" s="34"/>
      <c r="C69" s="35"/>
      <c r="D69" s="36"/>
      <c r="E69" s="36"/>
      <c r="F69" s="36"/>
      <c r="G69" s="36"/>
      <c r="H69" s="36"/>
      <c r="I69" s="36"/>
    </row>
    <row r="70" spans="1:9" ht="12.75">
      <c r="A70" s="35"/>
      <c r="B70" s="34"/>
      <c r="C70" s="35"/>
      <c r="D70" s="36"/>
      <c r="E70" s="36"/>
      <c r="F70" s="36"/>
      <c r="G70" s="36"/>
      <c r="H70" s="36"/>
      <c r="I70" s="36"/>
    </row>
  </sheetData>
  <sheetProtection selectLockedCells="1" selectUnlockedCells="1"/>
  <mergeCells count="4">
    <mergeCell ref="C4:I5"/>
    <mergeCell ref="C6:I7"/>
    <mergeCell ref="C8:I9"/>
    <mergeCell ref="C20:I21"/>
  </mergeCells>
  <printOptions/>
  <pageMargins left="0.75" right="0.75" top="1.39375" bottom="1.393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9">
      <selection activeCell="O36" sqref="O36"/>
    </sheetView>
  </sheetViews>
  <sheetFormatPr defaultColWidth="9.00390625" defaultRowHeight="16.5" customHeight="1"/>
  <cols>
    <col min="1" max="1" width="5.375" style="456" customWidth="1"/>
    <col min="2" max="2" width="10.125" style="277" customWidth="1"/>
    <col min="3" max="3" width="6.25390625" style="662" customWidth="1"/>
    <col min="4" max="4" width="44.00390625" style="662" customWidth="1"/>
    <col min="5" max="6" width="8.50390625" style="277" customWidth="1"/>
    <col min="7" max="7" width="8.50390625" style="274" customWidth="1"/>
    <col min="8" max="247" width="8.50390625" style="277" customWidth="1"/>
    <col min="248" max="16384" width="10.50390625" style="0" customWidth="1"/>
  </cols>
  <sheetData>
    <row r="1" spans="1:9" ht="15.75" customHeight="1">
      <c r="A1"/>
      <c r="B1" s="550" t="s">
        <v>28</v>
      </c>
      <c r="C1" s="551"/>
      <c r="D1" s="277"/>
      <c r="E1" s="662"/>
      <c r="F1" s="662"/>
      <c r="G1" s="721"/>
      <c r="I1" s="484"/>
    </row>
    <row r="2" spans="1:9" ht="15.75" customHeight="1">
      <c r="A2"/>
      <c r="B2" s="722"/>
      <c r="C2" s="723"/>
      <c r="D2" s="277"/>
      <c r="E2" s="662"/>
      <c r="F2" s="662"/>
      <c r="G2" s="724" t="s">
        <v>544</v>
      </c>
      <c r="I2" s="484"/>
    </row>
    <row r="3" spans="1:9" ht="44.25" customHeight="1">
      <c r="A3"/>
      <c r="B3" s="725" t="s">
        <v>281</v>
      </c>
      <c r="C3" s="282" t="s">
        <v>282</v>
      </c>
      <c r="D3" s="341" t="s">
        <v>283</v>
      </c>
      <c r="E3" s="284" t="s">
        <v>337</v>
      </c>
      <c r="F3" s="285" t="s">
        <v>247</v>
      </c>
      <c r="G3" s="343" t="s">
        <v>285</v>
      </c>
      <c r="I3" s="484"/>
    </row>
    <row r="4" spans="1:9" ht="12.75" customHeight="1">
      <c r="A4"/>
      <c r="B4" s="310"/>
      <c r="C4" s="311"/>
      <c r="D4" s="289" t="s">
        <v>517</v>
      </c>
      <c r="E4" s="726">
        <v>22000</v>
      </c>
      <c r="F4" s="726">
        <f>+F5+F7</f>
        <v>19042</v>
      </c>
      <c r="G4" s="727">
        <f>+F4/E4*100</f>
        <v>86.55454545454545</v>
      </c>
      <c r="I4" s="484"/>
    </row>
    <row r="5" spans="1:9" ht="15.75" customHeight="1">
      <c r="A5"/>
      <c r="B5" s="302" t="s">
        <v>545</v>
      </c>
      <c r="C5" s="303"/>
      <c r="D5" s="304" t="s">
        <v>546</v>
      </c>
      <c r="E5" s="728">
        <v>12400</v>
      </c>
      <c r="F5" s="728">
        <v>11195</v>
      </c>
      <c r="G5" s="729">
        <f>+F5/E5*100</f>
        <v>90.28225806451613</v>
      </c>
      <c r="I5" s="484"/>
    </row>
    <row r="6" spans="1:9" ht="15.75" customHeight="1">
      <c r="A6"/>
      <c r="B6" s="302">
        <v>1100064</v>
      </c>
      <c r="C6" s="303"/>
      <c r="D6" s="304" t="s">
        <v>249</v>
      </c>
      <c r="E6" s="728"/>
      <c r="F6" s="728"/>
      <c r="G6" s="729"/>
      <c r="I6" s="484"/>
    </row>
    <row r="7" spans="1:9" ht="15.75" customHeight="1">
      <c r="A7"/>
      <c r="B7" s="302">
        <v>1200039</v>
      </c>
      <c r="C7" s="303"/>
      <c r="D7" s="304" t="s">
        <v>251</v>
      </c>
      <c r="E7" s="728">
        <v>9600</v>
      </c>
      <c r="F7" s="728">
        <v>7847</v>
      </c>
      <c r="G7" s="729">
        <f>+F7/E7*100</f>
        <v>81.73958333333333</v>
      </c>
      <c r="I7" s="484" t="s">
        <v>121</v>
      </c>
    </row>
    <row r="8" spans="1:9" ht="15.75" customHeight="1">
      <c r="A8"/>
      <c r="B8" s="302">
        <v>1200055</v>
      </c>
      <c r="C8" s="303"/>
      <c r="D8" s="304" t="s">
        <v>301</v>
      </c>
      <c r="E8" s="728"/>
      <c r="F8" s="728"/>
      <c r="G8" s="729"/>
      <c r="I8" s="484"/>
    </row>
    <row r="9" spans="1:9" ht="15.75" customHeight="1">
      <c r="A9"/>
      <c r="B9" s="310"/>
      <c r="C9" s="311"/>
      <c r="D9" s="426" t="s">
        <v>307</v>
      </c>
      <c r="E9" s="730">
        <v>15450</v>
      </c>
      <c r="F9" s="730">
        <f>+F10+F14+F16+F17+F18+F19+F20+F21</f>
        <v>18532</v>
      </c>
      <c r="G9" s="731">
        <f>+F9/E9*100</f>
        <v>119.94822006472492</v>
      </c>
      <c r="I9" s="484" t="s">
        <v>121</v>
      </c>
    </row>
    <row r="10" spans="1:9" ht="15.75" customHeight="1">
      <c r="A10"/>
      <c r="B10" s="593" t="s">
        <v>492</v>
      </c>
      <c r="C10" s="316"/>
      <c r="D10" s="594" t="s">
        <v>547</v>
      </c>
      <c r="E10" s="728">
        <v>900</v>
      </c>
      <c r="F10" s="728">
        <v>1760</v>
      </c>
      <c r="G10" s="729">
        <f>+F10/E10*100</f>
        <v>195.55555555555554</v>
      </c>
      <c r="I10" s="484"/>
    </row>
    <row r="11" spans="1:9" ht="15.75" customHeight="1">
      <c r="A11"/>
      <c r="B11" s="315">
        <v>1500024</v>
      </c>
      <c r="C11" s="316"/>
      <c r="D11" s="317" t="s">
        <v>548</v>
      </c>
      <c r="E11" s="728"/>
      <c r="F11" s="728"/>
      <c r="G11" s="729"/>
      <c r="I11" s="484"/>
    </row>
    <row r="12" spans="1:9" ht="15.75" customHeight="1">
      <c r="A12"/>
      <c r="B12" s="583">
        <v>1000272</v>
      </c>
      <c r="C12" s="584"/>
      <c r="D12" s="317" t="s">
        <v>491</v>
      </c>
      <c r="E12" s="728"/>
      <c r="F12" s="728"/>
      <c r="G12" s="729"/>
      <c r="I12" s="484"/>
    </row>
    <row r="13" spans="1:9" ht="15.75" customHeight="1">
      <c r="A13"/>
      <c r="B13" s="590" t="s">
        <v>308</v>
      </c>
      <c r="C13" s="303"/>
      <c r="D13" s="591" t="s">
        <v>309</v>
      </c>
      <c r="E13" s="728"/>
      <c r="F13" s="728"/>
      <c r="G13" s="729"/>
      <c r="I13" s="484" t="s">
        <v>121</v>
      </c>
    </row>
    <row r="14" spans="1:9" ht="12.75" customHeight="1">
      <c r="A14"/>
      <c r="B14" s="315">
        <v>1000116</v>
      </c>
      <c r="C14" s="316"/>
      <c r="D14" s="317" t="s">
        <v>321</v>
      </c>
      <c r="E14" s="728">
        <v>3200</v>
      </c>
      <c r="F14" s="728">
        <v>3265</v>
      </c>
      <c r="G14" s="729">
        <f>+F14/E14*100</f>
        <v>102.03125</v>
      </c>
      <c r="I14" s="484"/>
    </row>
    <row r="15" spans="1:9" ht="15.75" customHeight="1">
      <c r="A15"/>
      <c r="B15" s="302">
        <v>1000124</v>
      </c>
      <c r="C15" s="303"/>
      <c r="D15" s="304" t="s">
        <v>549</v>
      </c>
      <c r="E15" s="728"/>
      <c r="F15" s="728"/>
      <c r="G15" s="729"/>
      <c r="I15" s="484"/>
    </row>
    <row r="16" spans="1:9" ht="15" customHeight="1">
      <c r="A16"/>
      <c r="B16" s="302" t="s">
        <v>311</v>
      </c>
      <c r="C16" s="303"/>
      <c r="D16" s="304" t="s">
        <v>550</v>
      </c>
      <c r="E16" s="728">
        <v>600</v>
      </c>
      <c r="F16" s="728">
        <v>384</v>
      </c>
      <c r="G16" s="729">
        <f>+F16/E16*100</f>
        <v>64</v>
      </c>
      <c r="I16" s="484"/>
    </row>
    <row r="17" spans="1:9" ht="15.75" customHeight="1">
      <c r="A17"/>
      <c r="B17" s="302" t="s">
        <v>313</v>
      </c>
      <c r="C17" s="303"/>
      <c r="D17" s="304" t="s">
        <v>314</v>
      </c>
      <c r="E17" s="728">
        <v>300</v>
      </c>
      <c r="F17" s="728">
        <v>252</v>
      </c>
      <c r="G17" s="729">
        <f>+F17/E17*100</f>
        <v>84</v>
      </c>
      <c r="I17" s="484"/>
    </row>
    <row r="18" spans="1:9" ht="15.75" customHeight="1">
      <c r="A18"/>
      <c r="B18" s="302">
        <v>1000157</v>
      </c>
      <c r="C18" s="303"/>
      <c r="D18" s="304" t="s">
        <v>316</v>
      </c>
      <c r="E18" s="728">
        <v>20</v>
      </c>
      <c r="F18" s="728">
        <v>25</v>
      </c>
      <c r="G18" s="729">
        <f>+F18/E18*100</f>
        <v>125</v>
      </c>
      <c r="I18" s="484"/>
    </row>
    <row r="19" spans="1:11" ht="15.75" customHeight="1">
      <c r="A19"/>
      <c r="B19" s="302">
        <v>1000165</v>
      </c>
      <c r="C19" s="303"/>
      <c r="D19" s="304" t="s">
        <v>318</v>
      </c>
      <c r="E19" s="728">
        <v>9600</v>
      </c>
      <c r="F19" s="728">
        <v>12085</v>
      </c>
      <c r="G19" s="729">
        <f>+F19/E19*100</f>
        <v>125.88541666666666</v>
      </c>
      <c r="I19" s="484"/>
      <c r="K19" s="277" t="s">
        <v>121</v>
      </c>
    </row>
    <row r="20" spans="1:10" ht="15.75" customHeight="1">
      <c r="A20"/>
      <c r="B20" s="302" t="s">
        <v>319</v>
      </c>
      <c r="C20" s="303"/>
      <c r="D20" s="304" t="s">
        <v>320</v>
      </c>
      <c r="E20" s="728">
        <v>750</v>
      </c>
      <c r="F20" s="728">
        <v>698</v>
      </c>
      <c r="G20" s="729">
        <f>+F20/E20*100</f>
        <v>93.06666666666666</v>
      </c>
      <c r="I20" s="484"/>
      <c r="J20" s="277" t="s">
        <v>121</v>
      </c>
    </row>
    <row r="21" spans="1:9" ht="15.75" customHeight="1">
      <c r="A21"/>
      <c r="B21" s="302" t="s">
        <v>489</v>
      </c>
      <c r="C21" s="303"/>
      <c r="D21" s="304" t="s">
        <v>525</v>
      </c>
      <c r="E21" s="728">
        <v>80</v>
      </c>
      <c r="F21" s="728">
        <v>63</v>
      </c>
      <c r="G21" s="729">
        <f>+F21/E21*100</f>
        <v>78.75</v>
      </c>
      <c r="I21" s="484"/>
    </row>
    <row r="22" spans="1:9" ht="15.75" customHeight="1">
      <c r="A22"/>
      <c r="B22" s="302">
        <v>1700087</v>
      </c>
      <c r="C22" s="303"/>
      <c r="D22" s="304" t="s">
        <v>551</v>
      </c>
      <c r="E22" s="728"/>
      <c r="F22" s="728"/>
      <c r="G22" s="729"/>
      <c r="I22" s="484"/>
    </row>
    <row r="23" spans="1:9" ht="27.75" customHeight="1">
      <c r="A23"/>
      <c r="B23" s="302">
        <v>1700061</v>
      </c>
      <c r="C23" s="303"/>
      <c r="D23" s="304" t="s">
        <v>552</v>
      </c>
      <c r="E23" s="728"/>
      <c r="F23" s="728"/>
      <c r="G23" s="729"/>
      <c r="I23" s="484"/>
    </row>
    <row r="24" spans="1:9" ht="15.75" customHeight="1">
      <c r="A24"/>
      <c r="B24" s="302">
        <v>1700079</v>
      </c>
      <c r="C24" s="303"/>
      <c r="D24" s="304" t="s">
        <v>553</v>
      </c>
      <c r="E24" s="728"/>
      <c r="F24" s="728"/>
      <c r="G24" s="729"/>
      <c r="I24" s="484"/>
    </row>
    <row r="25" spans="1:9" ht="15.75" customHeight="1">
      <c r="A25"/>
      <c r="B25" s="302">
        <v>1700095</v>
      </c>
      <c r="C25" s="303"/>
      <c r="D25" s="304" t="s">
        <v>554</v>
      </c>
      <c r="E25" s="728"/>
      <c r="F25" s="728"/>
      <c r="G25" s="729"/>
      <c r="I25" s="484"/>
    </row>
    <row r="26" spans="1:9" ht="15.75" customHeight="1">
      <c r="A26"/>
      <c r="B26" s="302">
        <v>1700103</v>
      </c>
      <c r="C26" s="303"/>
      <c r="D26" s="304" t="s">
        <v>555</v>
      </c>
      <c r="E26" s="728"/>
      <c r="F26" s="728"/>
      <c r="G26" s="729"/>
      <c r="I26" s="484"/>
    </row>
    <row r="27" spans="1:9" ht="15.75" customHeight="1">
      <c r="A27"/>
      <c r="B27" s="302">
        <v>1600097</v>
      </c>
      <c r="C27" s="303"/>
      <c r="D27" s="304" t="s">
        <v>556</v>
      </c>
      <c r="E27" s="728"/>
      <c r="F27" s="728"/>
      <c r="G27" s="729"/>
      <c r="I27" s="484"/>
    </row>
    <row r="28" spans="1:9" ht="15.75" customHeight="1">
      <c r="A28"/>
      <c r="B28" s="424" t="s">
        <v>557</v>
      </c>
      <c r="C28" s="425"/>
      <c r="D28" s="304" t="s">
        <v>558</v>
      </c>
      <c r="E28" s="728"/>
      <c r="F28" s="728"/>
      <c r="G28" s="729"/>
      <c r="I28" s="484"/>
    </row>
    <row r="29" spans="1:9" ht="15.75" customHeight="1">
      <c r="A29"/>
      <c r="B29" s="424" t="s">
        <v>559</v>
      </c>
      <c r="C29" s="425"/>
      <c r="D29" s="304" t="s">
        <v>560</v>
      </c>
      <c r="E29" s="728"/>
      <c r="F29" s="728"/>
      <c r="G29" s="729"/>
      <c r="I29" s="484"/>
    </row>
    <row r="30" spans="1:9" ht="15.75" customHeight="1">
      <c r="A30"/>
      <c r="B30" s="424" t="s">
        <v>561</v>
      </c>
      <c r="C30" s="425"/>
      <c r="D30" s="304" t="s">
        <v>562</v>
      </c>
      <c r="E30" s="728"/>
      <c r="F30" s="728"/>
      <c r="G30" s="729"/>
      <c r="I30" s="484"/>
    </row>
    <row r="31" spans="1:9" ht="15.75" customHeight="1">
      <c r="A31"/>
      <c r="B31" s="302">
        <v>1200057</v>
      </c>
      <c r="C31" s="303"/>
      <c r="D31" s="304" t="s">
        <v>322</v>
      </c>
      <c r="E31" s="716"/>
      <c r="F31" s="716"/>
      <c r="G31" s="732"/>
      <c r="I31" s="484"/>
    </row>
    <row r="32" spans="1:9" ht="15.75" customHeight="1">
      <c r="A32"/>
      <c r="B32" s="733">
        <v>1300177</v>
      </c>
      <c r="C32" s="734"/>
      <c r="D32" s="376" t="s">
        <v>448</v>
      </c>
      <c r="E32" s="735"/>
      <c r="F32" s="735"/>
      <c r="G32" s="736"/>
      <c r="I32" s="484"/>
    </row>
    <row r="33" spans="1:9" ht="15.75" customHeight="1">
      <c r="A33"/>
      <c r="C33" s="456"/>
      <c r="D33" s="277"/>
      <c r="E33" s="662"/>
      <c r="F33" s="662"/>
      <c r="G33" s="721"/>
      <c r="I33" s="484"/>
    </row>
    <row r="34" spans="1:9" ht="19.5" customHeight="1">
      <c r="A34"/>
      <c r="B34" s="457" t="s">
        <v>563</v>
      </c>
      <c r="C34" s="458"/>
      <c r="D34" s="737"/>
      <c r="E34" s="662"/>
      <c r="F34" s="662"/>
      <c r="G34" s="724" t="s">
        <v>564</v>
      </c>
      <c r="I34" s="484"/>
    </row>
    <row r="35" spans="1:13" ht="46.5" customHeight="1">
      <c r="A35"/>
      <c r="B35" s="281" t="s">
        <v>281</v>
      </c>
      <c r="C35" s="282" t="s">
        <v>282</v>
      </c>
      <c r="D35" s="341" t="s">
        <v>283</v>
      </c>
      <c r="E35" s="284" t="s">
        <v>337</v>
      </c>
      <c r="F35" s="621" t="s">
        <v>247</v>
      </c>
      <c r="G35" s="343" t="s">
        <v>285</v>
      </c>
      <c r="I35" s="484" t="s">
        <v>121</v>
      </c>
      <c r="M35" s="277" t="s">
        <v>121</v>
      </c>
    </row>
    <row r="36" spans="1:13" ht="45" customHeight="1">
      <c r="A36"/>
      <c r="B36" s="478">
        <v>1000231</v>
      </c>
      <c r="C36" s="479"/>
      <c r="D36" s="738" t="s">
        <v>565</v>
      </c>
      <c r="E36" s="739">
        <v>162000</v>
      </c>
      <c r="F36" s="739">
        <v>185617</v>
      </c>
      <c r="G36" s="740">
        <f>+F36/E36*100</f>
        <v>114.5783950617284</v>
      </c>
      <c r="H36" s="277" t="s">
        <v>121</v>
      </c>
      <c r="I36" s="484"/>
      <c r="J36" s="277" t="s">
        <v>121</v>
      </c>
      <c r="K36" s="277" t="s">
        <v>121</v>
      </c>
      <c r="M36" s="277" t="s">
        <v>121</v>
      </c>
    </row>
    <row r="37" spans="1:12" ht="51.75" customHeight="1">
      <c r="A37"/>
      <c r="B37" s="374">
        <v>1000231</v>
      </c>
      <c r="C37" s="375" t="s">
        <v>566</v>
      </c>
      <c r="D37" s="475" t="s">
        <v>567</v>
      </c>
      <c r="E37" s="735">
        <v>282800</v>
      </c>
      <c r="F37" s="735">
        <v>266549</v>
      </c>
      <c r="G37" s="736">
        <f>+F37/E37*100</f>
        <v>94.25353606789251</v>
      </c>
      <c r="I37" s="484"/>
      <c r="L37" s="277" t="s">
        <v>121</v>
      </c>
    </row>
    <row r="38" spans="1:9" ht="27.75" customHeight="1">
      <c r="A38"/>
      <c r="B38" s="266" t="s">
        <v>165</v>
      </c>
      <c r="C38" s="266"/>
      <c r="D38" s="266"/>
      <c r="E38" s="267" t="s">
        <v>278</v>
      </c>
      <c r="F38" s="267"/>
      <c r="G38" s="741"/>
      <c r="H38" s="516"/>
      <c r="I38" s="484"/>
    </row>
    <row r="39" spans="1:9" ht="43.5" customHeight="1">
      <c r="A39"/>
      <c r="B39" s="269" t="s">
        <v>279</v>
      </c>
      <c r="C39" s="269"/>
      <c r="D39" s="269"/>
      <c r="E39" s="270" t="s">
        <v>188</v>
      </c>
      <c r="F39" s="270"/>
      <c r="G39" s="453"/>
      <c r="H39" s="270"/>
      <c r="I39" s="484"/>
    </row>
    <row r="40" spans="1:9" ht="16.5" customHeight="1">
      <c r="A40"/>
      <c r="B40" s="268"/>
      <c r="C40" s="268"/>
      <c r="D40" s="268"/>
      <c r="E40" s="268"/>
      <c r="F40" s="268"/>
      <c r="G40" s="742"/>
      <c r="H40"/>
      <c r="I40" s="484"/>
    </row>
    <row r="41" spans="1:9" ht="16.5" customHeight="1">
      <c r="A41"/>
      <c r="B41" s="330" t="s">
        <v>121</v>
      </c>
      <c r="C41" s="330"/>
      <c r="D41"/>
      <c r="E41" s="330"/>
      <c r="F41" s="330"/>
      <c r="G41" s="743"/>
      <c r="H41"/>
      <c r="I41" s="119"/>
    </row>
    <row r="42" spans="1:9" ht="16.5" customHeight="1">
      <c r="A42"/>
      <c r="B42" s="157"/>
      <c r="C42" s="157"/>
      <c r="D42" s="157"/>
      <c r="E42" s="157"/>
      <c r="F42" s="157"/>
      <c r="G42" s="744"/>
      <c r="H42"/>
      <c r="I42" s="484"/>
    </row>
    <row r="43" spans="1:9" ht="16.5" customHeight="1">
      <c r="A43"/>
      <c r="B43" s="273"/>
      <c r="C43" s="331"/>
      <c r="D43" s="273"/>
      <c r="E43" s="273"/>
      <c r="F43" s="273"/>
      <c r="G43" s="745"/>
      <c r="I43" s="484"/>
    </row>
    <row r="44" spans="1:9" ht="16.5" customHeight="1">
      <c r="A44"/>
      <c r="B44" s="273"/>
      <c r="C44" s="331"/>
      <c r="D44" s="273"/>
      <c r="E44" s="273"/>
      <c r="F44" s="273"/>
      <c r="G44" s="745"/>
      <c r="I44" s="484"/>
    </row>
    <row r="45" spans="1:9" s="277" customFormat="1" ht="16.5" customHeight="1">
      <c r="A45"/>
      <c r="G45" s="721"/>
      <c r="I45" s="484"/>
    </row>
    <row r="46" spans="1:9" ht="16.5" customHeight="1">
      <c r="A46"/>
      <c r="B46" s="746"/>
      <c r="C46" s="747"/>
      <c r="D46" s="746"/>
      <c r="E46" s="748"/>
      <c r="F46" s="748"/>
      <c r="G46" s="749"/>
      <c r="I46" s="484"/>
    </row>
    <row r="47" spans="1:9" ht="16.5" customHeight="1">
      <c r="A47"/>
      <c r="B47" s="746"/>
      <c r="C47" s="747"/>
      <c r="D47" s="746"/>
      <c r="E47" s="748"/>
      <c r="F47" s="748"/>
      <c r="G47" s="749"/>
      <c r="I47" s="484"/>
    </row>
    <row r="48" spans="1:9" ht="16.5" customHeight="1">
      <c r="A48"/>
      <c r="B48" s="746"/>
      <c r="C48" s="747"/>
      <c r="D48" s="746"/>
      <c r="E48" s="748"/>
      <c r="F48" s="748"/>
      <c r="G48" s="749"/>
      <c r="I48" s="484"/>
    </row>
    <row r="49" spans="1:9" ht="16.5" customHeight="1">
      <c r="A49"/>
      <c r="B49" s="459"/>
      <c r="C49" s="750"/>
      <c r="D49" s="459"/>
      <c r="E49" s="696"/>
      <c r="F49" s="696"/>
      <c r="G49" s="751"/>
      <c r="H49" s="752"/>
      <c r="I49" s="484"/>
    </row>
    <row r="50" spans="1:9" ht="16.5" customHeight="1">
      <c r="A50"/>
      <c r="B50" s="379"/>
      <c r="C50" s="380"/>
      <c r="D50" s="335"/>
      <c r="E50" s="696"/>
      <c r="F50" s="696"/>
      <c r="G50" s="751"/>
      <c r="H50" s="752"/>
      <c r="I50" s="484"/>
    </row>
    <row r="51" spans="1:9" ht="16.5" customHeight="1">
      <c r="A51"/>
      <c r="B51" s="459"/>
      <c r="C51" s="750"/>
      <c r="D51" s="459"/>
      <c r="E51" s="696"/>
      <c r="F51" s="696"/>
      <c r="G51" s="751"/>
      <c r="H51" s="752"/>
      <c r="I51" s="484"/>
    </row>
    <row r="52" spans="1:9" ht="16.5" customHeight="1">
      <c r="A52" s="750"/>
      <c r="B52" s="459"/>
      <c r="C52" s="696"/>
      <c r="D52" s="696"/>
      <c r="H52" s="484"/>
      <c r="I52" s="484"/>
    </row>
    <row r="53" spans="1:9" ht="16.5" customHeight="1">
      <c r="A53" s="750"/>
      <c r="B53" s="459"/>
      <c r="C53" s="696"/>
      <c r="D53" s="696"/>
      <c r="H53" s="484"/>
      <c r="I53" s="484"/>
    </row>
    <row r="54" spans="1:9" ht="16.5" customHeight="1">
      <c r="A54" s="750"/>
      <c r="B54" s="459"/>
      <c r="C54" s="696"/>
      <c r="D54" s="696"/>
      <c r="H54" s="484"/>
      <c r="I54" s="484"/>
    </row>
    <row r="55" spans="1:9" ht="16.5" customHeight="1">
      <c r="A55" s="750"/>
      <c r="B55" s="459"/>
      <c r="C55" s="696"/>
      <c r="D55" s="696"/>
      <c r="H55" s="484"/>
      <c r="I55" s="484"/>
    </row>
    <row r="56" spans="1:9" ht="16.5" customHeight="1">
      <c r="A56" s="750"/>
      <c r="B56" s="459"/>
      <c r="C56" s="696"/>
      <c r="D56" s="696"/>
      <c r="H56" s="484"/>
      <c r="I56" s="484"/>
    </row>
    <row r="57" spans="1:9" ht="16.5" customHeight="1">
      <c r="A57" s="380"/>
      <c r="B57" s="335"/>
      <c r="C57" s="696"/>
      <c r="D57" s="696"/>
      <c r="H57" s="484"/>
      <c r="I57" s="484"/>
    </row>
    <row r="58" spans="1:9" ht="16.5" customHeight="1">
      <c r="A58" s="750"/>
      <c r="B58" s="459"/>
      <c r="C58" s="696"/>
      <c r="D58" s="696"/>
      <c r="H58" s="484"/>
      <c r="I58" s="484"/>
    </row>
  </sheetData>
  <sheetProtection selectLockedCells="1" selectUnlockedCells="1"/>
  <mergeCells count="1">
    <mergeCell ref="B39:D39"/>
  </mergeCells>
  <printOptions/>
  <pageMargins left="0.75" right="0.75" top="0.5708333333333333" bottom="1.39375" header="0.5118055555555555" footer="0.5118055555555555"/>
  <pageSetup horizontalDpi="300" verticalDpi="300" orientation="portrait" paperSize="9" scale="7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1" sqref="I1"/>
    </sheetView>
  </sheetViews>
  <sheetFormatPr defaultColWidth="9.00390625" defaultRowHeight="14.25"/>
  <cols>
    <col min="1" max="1" width="8.625" style="277" customWidth="1"/>
    <col min="2" max="2" width="8.75390625" style="277" customWidth="1"/>
    <col min="3" max="3" width="38.75390625" style="277" customWidth="1"/>
    <col min="4" max="4" width="8.875" style="277" customWidth="1"/>
    <col min="5" max="5" width="8.375" style="277" customWidth="1"/>
    <col min="6" max="6" width="8.375" style="274" customWidth="1"/>
    <col min="7" max="7" width="28.625" style="277" customWidth="1"/>
    <col min="8" max="8" width="8.50390625" style="277" customWidth="1"/>
    <col min="9" max="9" width="8.25390625" style="484" customWidth="1"/>
    <col min="10" max="10" width="8.375" style="484" customWidth="1"/>
    <col min="11" max="250" width="8.50390625" style="277" customWidth="1"/>
    <col min="251" max="16384" width="10.50390625" style="0" customWidth="1"/>
  </cols>
  <sheetData>
    <row r="1" spans="1:2" ht="12.75">
      <c r="A1" s="486" t="s">
        <v>29</v>
      </c>
      <c r="B1" s="487"/>
    </row>
    <row r="2" spans="1:6" ht="12.75">
      <c r="A2" s="753"/>
      <c r="B2" s="754"/>
      <c r="F2" s="339" t="s">
        <v>568</v>
      </c>
    </row>
    <row r="3" spans="1:6" s="758" customFormat="1" ht="49.5" customHeight="1">
      <c r="A3" s="755" t="s">
        <v>281</v>
      </c>
      <c r="B3" s="756" t="s">
        <v>282</v>
      </c>
      <c r="C3" s="757" t="s">
        <v>283</v>
      </c>
      <c r="D3" s="284" t="s">
        <v>337</v>
      </c>
      <c r="E3" s="285" t="s">
        <v>247</v>
      </c>
      <c r="F3" s="343" t="s">
        <v>285</v>
      </c>
    </row>
    <row r="4" spans="1:6" s="758" customFormat="1" ht="21" customHeight="1">
      <c r="A4" s="462"/>
      <c r="B4" s="311"/>
      <c r="C4" s="289" t="s">
        <v>569</v>
      </c>
      <c r="D4" s="759">
        <f>D5+D8</f>
        <v>21697</v>
      </c>
      <c r="E4" s="463">
        <f>+E5+E8</f>
        <v>13461</v>
      </c>
      <c r="F4" s="760">
        <f>+E4/D4*100</f>
        <v>62.04083513849841</v>
      </c>
    </row>
    <row r="5" spans="1:10" ht="12.75">
      <c r="A5" s="761">
        <v>1000033</v>
      </c>
      <c r="B5" s="762"/>
      <c r="C5" s="763" t="s">
        <v>570</v>
      </c>
      <c r="D5" s="764">
        <f>D6+D7</f>
        <v>4515</v>
      </c>
      <c r="E5" s="764">
        <f>+E6+E7</f>
        <v>4703</v>
      </c>
      <c r="F5" s="765">
        <f>+E5/D5*100</f>
        <v>104.1638981173865</v>
      </c>
      <c r="J5" s="484" t="s">
        <v>121</v>
      </c>
    </row>
    <row r="6" spans="1:6" ht="12.75">
      <c r="A6" s="766">
        <v>1000033</v>
      </c>
      <c r="B6" s="767" t="s">
        <v>327</v>
      </c>
      <c r="C6" s="768" t="s">
        <v>571</v>
      </c>
      <c r="D6" s="769">
        <v>903</v>
      </c>
      <c r="E6" s="769">
        <v>924</v>
      </c>
      <c r="F6" s="770">
        <f>+E6/D6*100</f>
        <v>102.32558139534885</v>
      </c>
    </row>
    <row r="7" spans="1:6" ht="12.75">
      <c r="A7" s="766">
        <v>1000033</v>
      </c>
      <c r="B7" s="767">
        <v>21</v>
      </c>
      <c r="C7" s="768" t="s">
        <v>572</v>
      </c>
      <c r="D7" s="769">
        <v>3612</v>
      </c>
      <c r="E7" s="769">
        <v>3779</v>
      </c>
      <c r="F7" s="770">
        <f>+E7/D7*100</f>
        <v>104.62347729789589</v>
      </c>
    </row>
    <row r="8" spans="1:6" ht="12.75">
      <c r="A8" s="771">
        <v>1000041</v>
      </c>
      <c r="B8" s="772"/>
      <c r="C8" s="773" t="s">
        <v>573</v>
      </c>
      <c r="D8" s="774">
        <f>D9+D10+D11+D12+D13+D14+D15+D16+D17</f>
        <v>17182</v>
      </c>
      <c r="E8" s="774">
        <f>+E9+E10+E11+E12+E13+E14+E15+E16+E17</f>
        <v>8758</v>
      </c>
      <c r="F8" s="765">
        <f>+E8/D8*100</f>
        <v>50.971947386800146</v>
      </c>
    </row>
    <row r="9" spans="1:6" ht="12.75">
      <c r="A9" s="315">
        <v>1000041</v>
      </c>
      <c r="B9" s="775">
        <v>22</v>
      </c>
      <c r="C9" s="776" t="s">
        <v>574</v>
      </c>
      <c r="D9" s="769">
        <v>684</v>
      </c>
      <c r="E9" s="769">
        <v>538</v>
      </c>
      <c r="F9" s="770">
        <f>+E9/D9*100</f>
        <v>78.65497076023392</v>
      </c>
    </row>
    <row r="10" spans="1:10" ht="12.75">
      <c r="A10" s="315">
        <v>1000041</v>
      </c>
      <c r="B10" s="775">
        <v>23</v>
      </c>
      <c r="C10" s="776" t="s">
        <v>575</v>
      </c>
      <c r="D10" s="769">
        <v>190</v>
      </c>
      <c r="E10" s="769">
        <v>107</v>
      </c>
      <c r="F10" s="770">
        <f>+E10/D10*100</f>
        <v>56.315789473684205</v>
      </c>
      <c r="G10" s="277" t="s">
        <v>121</v>
      </c>
      <c r="J10"/>
    </row>
    <row r="11" spans="1:10" ht="12.75">
      <c r="A11" s="315">
        <v>1000041</v>
      </c>
      <c r="B11" s="775">
        <v>25</v>
      </c>
      <c r="C11" s="776" t="s">
        <v>576</v>
      </c>
      <c r="D11" s="769">
        <v>874</v>
      </c>
      <c r="E11" s="769">
        <v>977</v>
      </c>
      <c r="F11" s="770">
        <f>+E11/D11*100</f>
        <v>111.78489702517163</v>
      </c>
      <c r="I11" s="484" t="s">
        <v>121</v>
      </c>
      <c r="J11"/>
    </row>
    <row r="12" spans="1:10" ht="12.75">
      <c r="A12" s="315">
        <v>1000041</v>
      </c>
      <c r="B12" s="775">
        <v>26</v>
      </c>
      <c r="C12" s="776" t="s">
        <v>577</v>
      </c>
      <c r="D12" s="769">
        <v>1254</v>
      </c>
      <c r="E12" s="769">
        <v>980</v>
      </c>
      <c r="F12" s="770">
        <f>+E12/D12*100</f>
        <v>78.14992025518342</v>
      </c>
      <c r="J12"/>
    </row>
    <row r="13" spans="1:10" ht="12.75">
      <c r="A13" s="315">
        <v>1000041</v>
      </c>
      <c r="B13" s="775" t="s">
        <v>327</v>
      </c>
      <c r="C13" s="776" t="s">
        <v>578</v>
      </c>
      <c r="D13" s="769">
        <v>855</v>
      </c>
      <c r="E13" s="769">
        <v>785</v>
      </c>
      <c r="F13" s="770">
        <f>+E13/D13*100</f>
        <v>91.81286549707602</v>
      </c>
      <c r="H13" s="277" t="s">
        <v>121</v>
      </c>
      <c r="J13"/>
    </row>
    <row r="14" spans="1:10" ht="12.75">
      <c r="A14" s="315">
        <v>1000041</v>
      </c>
      <c r="B14" s="316" t="s">
        <v>327</v>
      </c>
      <c r="C14" s="776" t="s">
        <v>579</v>
      </c>
      <c r="D14" s="769">
        <v>900</v>
      </c>
      <c r="E14" s="769">
        <v>852</v>
      </c>
      <c r="F14" s="770">
        <f>+E14/D14*100</f>
        <v>94.66666666666667</v>
      </c>
      <c r="H14" s="277" t="s">
        <v>121</v>
      </c>
      <c r="J14"/>
    </row>
    <row r="15" spans="1:10" ht="12.75">
      <c r="A15" s="315">
        <v>1000041</v>
      </c>
      <c r="B15" s="316" t="s">
        <v>327</v>
      </c>
      <c r="C15" s="776" t="s">
        <v>580</v>
      </c>
      <c r="D15" s="769">
        <v>5580</v>
      </c>
      <c r="E15" s="769">
        <v>2023</v>
      </c>
      <c r="F15" s="770">
        <f>+E15/D15*100</f>
        <v>36.25448028673835</v>
      </c>
      <c r="J15"/>
    </row>
    <row r="16" spans="1:10" ht="30" customHeight="1">
      <c r="A16" s="315">
        <v>1000041</v>
      </c>
      <c r="B16" s="316">
        <v>24</v>
      </c>
      <c r="C16" s="768" t="s">
        <v>581</v>
      </c>
      <c r="D16" s="769">
        <v>6750</v>
      </c>
      <c r="E16" s="769">
        <v>2418</v>
      </c>
      <c r="F16" s="770">
        <f>+E16/D16*100</f>
        <v>35.82222222222222</v>
      </c>
      <c r="J16"/>
    </row>
    <row r="17" spans="1:10" ht="12.75">
      <c r="A17" s="315">
        <v>1000041</v>
      </c>
      <c r="B17" s="316" t="s">
        <v>582</v>
      </c>
      <c r="C17" s="776" t="s">
        <v>583</v>
      </c>
      <c r="D17" s="769">
        <v>95</v>
      </c>
      <c r="E17" s="769">
        <v>78</v>
      </c>
      <c r="F17" s="770">
        <f>+E17/D17*100</f>
        <v>82.10526315789474</v>
      </c>
      <c r="J17"/>
    </row>
    <row r="18" spans="1:10" ht="12.75">
      <c r="A18" s="777">
        <v>1200055</v>
      </c>
      <c r="B18" s="778"/>
      <c r="C18" s="304" t="s">
        <v>301</v>
      </c>
      <c r="D18" s="779"/>
      <c r="E18" s="780"/>
      <c r="F18" s="770" t="s">
        <v>121</v>
      </c>
      <c r="J18"/>
    </row>
    <row r="19" spans="1:6" ht="12.75">
      <c r="A19" s="593" t="s">
        <v>492</v>
      </c>
      <c r="B19" s="303"/>
      <c r="C19" s="594" t="s">
        <v>493</v>
      </c>
      <c r="D19" s="779"/>
      <c r="E19" s="779"/>
      <c r="F19" s="770" t="s">
        <v>121</v>
      </c>
    </row>
    <row r="20" spans="1:6" ht="12.75">
      <c r="A20" s="310"/>
      <c r="B20" s="311"/>
      <c r="C20" s="289" t="s">
        <v>584</v>
      </c>
      <c r="D20" s="781">
        <f>D21+D22+D24+D25</f>
        <v>7490</v>
      </c>
      <c r="E20" s="781">
        <f>+E21+E22+E23</f>
        <v>7521</v>
      </c>
      <c r="F20" s="760">
        <f>+E20/D20*100</f>
        <v>100.41388518024033</v>
      </c>
    </row>
    <row r="21" spans="1:9" ht="23.25" customHeight="1">
      <c r="A21" s="782">
        <v>1000215</v>
      </c>
      <c r="B21" s="783"/>
      <c r="C21" s="784" t="s">
        <v>585</v>
      </c>
      <c r="D21" s="764">
        <v>3520</v>
      </c>
      <c r="E21" s="764">
        <v>3105</v>
      </c>
      <c r="F21" s="765">
        <f>+E21/D21*100</f>
        <v>88.21022727272727</v>
      </c>
      <c r="I21" s="484" t="s">
        <v>121</v>
      </c>
    </row>
    <row r="22" spans="1:9" ht="12.75">
      <c r="A22" s="435" t="s">
        <v>586</v>
      </c>
      <c r="B22" s="303"/>
      <c r="C22" s="294" t="s">
        <v>587</v>
      </c>
      <c r="D22" s="769">
        <v>2210</v>
      </c>
      <c r="E22" s="769">
        <v>2590</v>
      </c>
      <c r="F22" s="770">
        <f>+E22/D22*100</f>
        <v>117.19457013574662</v>
      </c>
      <c r="H22" s="277" t="s">
        <v>121</v>
      </c>
      <c r="I22" s="484" t="s">
        <v>121</v>
      </c>
    </row>
    <row r="23" spans="1:6" ht="12.75">
      <c r="A23" s="782">
        <v>1000207</v>
      </c>
      <c r="B23" s="785"/>
      <c r="C23" s="465" t="s">
        <v>588</v>
      </c>
      <c r="D23" s="774">
        <v>1760</v>
      </c>
      <c r="E23" s="774">
        <f>+E24+E25</f>
        <v>1826</v>
      </c>
      <c r="F23" s="765">
        <f>+E23/D23*100</f>
        <v>103.75000000000001</v>
      </c>
    </row>
    <row r="24" spans="1:6" ht="12.75">
      <c r="A24" s="605">
        <v>1000207</v>
      </c>
      <c r="B24" s="786" t="s">
        <v>327</v>
      </c>
      <c r="C24" s="607" t="s">
        <v>589</v>
      </c>
      <c r="D24" s="769">
        <v>1440</v>
      </c>
      <c r="E24" s="769">
        <v>1491</v>
      </c>
      <c r="F24" s="770">
        <f>+E24/D24*100</f>
        <v>103.54166666666667</v>
      </c>
    </row>
    <row r="25" spans="1:6" ht="12.75">
      <c r="A25" s="787">
        <v>1000207</v>
      </c>
      <c r="B25" s="788" t="s">
        <v>329</v>
      </c>
      <c r="C25" s="789" t="s">
        <v>590</v>
      </c>
      <c r="D25" s="790">
        <v>320</v>
      </c>
      <c r="E25" s="790">
        <v>335</v>
      </c>
      <c r="F25" s="791">
        <f>+E25/D25*100</f>
        <v>104.6875</v>
      </c>
    </row>
    <row r="26" spans="1:7" ht="12.75">
      <c r="A26" s="273"/>
      <c r="B26" s="331"/>
      <c r="C26" s="273"/>
      <c r="D26" s="273"/>
      <c r="E26" s="273"/>
      <c r="F26" s="332"/>
      <c r="G26"/>
    </row>
    <row r="27" spans="1:7" ht="12.75">
      <c r="A27" s="266" t="s">
        <v>165</v>
      </c>
      <c r="B27" s="266"/>
      <c r="C27" s="266"/>
      <c r="D27" s="267" t="s">
        <v>278</v>
      </c>
      <c r="E27" s="267"/>
      <c r="F27" s="383"/>
      <c r="G27"/>
    </row>
    <row r="28" spans="1:7" ht="12.75">
      <c r="A28" s="268"/>
      <c r="B28" s="268"/>
      <c r="C28" s="268"/>
      <c r="D28" s="268"/>
      <c r="E28" s="268"/>
      <c r="F28" s="384"/>
      <c r="G28"/>
    </row>
    <row r="29" spans="1:9" ht="12.75" customHeight="1">
      <c r="A29" s="269" t="s">
        <v>279</v>
      </c>
      <c r="B29" s="269"/>
      <c r="C29" s="269"/>
      <c r="D29" s="270" t="s">
        <v>188</v>
      </c>
      <c r="E29" s="270"/>
      <c r="F29" s="453"/>
      <c r="G29" s="270"/>
      <c r="H29" s="270"/>
      <c r="I29" s="119"/>
    </row>
    <row r="30" spans="1:10" ht="12.75">
      <c r="A30" s="268"/>
      <c r="B30" s="268"/>
      <c r="C30" s="268"/>
      <c r="D30" s="268"/>
      <c r="E30" s="268"/>
      <c r="F30" s="384"/>
      <c r="G30"/>
      <c r="I30" s="792"/>
      <c r="J30" s="792"/>
    </row>
    <row r="31" spans="1:9" ht="12.75">
      <c r="A31" s="330" t="s">
        <v>121</v>
      </c>
      <c r="B31" s="330"/>
      <c r="C31"/>
      <c r="D31" s="330"/>
      <c r="E31" s="330"/>
      <c r="F31" s="518"/>
      <c r="G31"/>
      <c r="I31" s="56"/>
    </row>
    <row r="32" spans="1:9" ht="12.75">
      <c r="A32" s="157"/>
      <c r="B32" s="157"/>
      <c r="C32" s="157"/>
      <c r="D32" s="157"/>
      <c r="E32" s="157"/>
      <c r="F32" s="455"/>
      <c r="G32"/>
      <c r="I32"/>
    </row>
    <row r="33" spans="1:9" ht="12.75">
      <c r="A33" s="273"/>
      <c r="B33" s="331"/>
      <c r="C33" s="273"/>
      <c r="D33" s="273"/>
      <c r="E33" s="273"/>
      <c r="F33" s="332"/>
      <c r="G33"/>
      <c r="I33" s="793"/>
    </row>
    <row r="34" spans="1:7" ht="12.75">
      <c r="A34" s="273"/>
      <c r="B34" s="331"/>
      <c r="C34" s="273"/>
      <c r="D34" s="273"/>
      <c r="E34" s="273"/>
      <c r="F34" s="332"/>
      <c r="G34"/>
    </row>
  </sheetData>
  <sheetProtection selectLockedCells="1" selectUnlockedCells="1"/>
  <mergeCells count="1">
    <mergeCell ref="A29:C29"/>
  </mergeCells>
  <printOptions/>
  <pageMargins left="0.8631944444444445" right="0.75" top="1.39375" bottom="1.39375" header="0.5118055555555555" footer="0.5118055555555555"/>
  <pageSetup horizontalDpi="300" verticalDpi="300" orientation="portrait" paperSize="9" scale="79"/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6"/>
  <sheetViews>
    <sheetView workbookViewId="0" topLeftCell="A164">
      <selection activeCell="H184" sqref="H184"/>
    </sheetView>
  </sheetViews>
  <sheetFormatPr defaultColWidth="9.00390625" defaultRowHeight="23.25" customHeight="1"/>
  <cols>
    <col min="1" max="1" width="13.125" style="794" customWidth="1"/>
    <col min="2" max="2" width="6.75390625" style="794" customWidth="1"/>
    <col min="3" max="3" width="43.75390625" style="514" customWidth="1"/>
    <col min="4" max="4" width="9.00390625" style="794" customWidth="1"/>
    <col min="5" max="5" width="8.00390625" style="794" customWidth="1"/>
    <col min="6" max="6" width="8.00390625" style="795" customWidth="1"/>
    <col min="7" max="255" width="8.50390625" style="273" customWidth="1"/>
    <col min="256" max="16384" width="10.50390625" style="0" customWidth="1"/>
  </cols>
  <sheetData>
    <row r="1" spans="1:15" ht="15.75" customHeight="1">
      <c r="A1" s="796" t="s">
        <v>30</v>
      </c>
      <c r="B1" s="796"/>
      <c r="C1" s="797"/>
      <c r="J1"/>
      <c r="K1"/>
      <c r="L1"/>
      <c r="M1"/>
      <c r="N1"/>
      <c r="O1"/>
    </row>
    <row r="2" spans="6:15" ht="15.75" customHeight="1">
      <c r="F2" s="798" t="s">
        <v>591</v>
      </c>
      <c r="J2"/>
      <c r="K2"/>
      <c r="L2"/>
      <c r="M2"/>
      <c r="N2"/>
      <c r="O2"/>
    </row>
    <row r="3" spans="1:15" ht="35.25" customHeight="1">
      <c r="A3" s="619" t="s">
        <v>281</v>
      </c>
      <c r="B3" s="620" t="s">
        <v>282</v>
      </c>
      <c r="C3" s="620" t="s">
        <v>283</v>
      </c>
      <c r="D3" s="284" t="s">
        <v>337</v>
      </c>
      <c r="E3" s="285" t="s">
        <v>247</v>
      </c>
      <c r="F3" s="343" t="s">
        <v>285</v>
      </c>
      <c r="J3"/>
      <c r="K3"/>
      <c r="L3"/>
      <c r="M3"/>
      <c r="N3"/>
      <c r="O3"/>
    </row>
    <row r="4" spans="1:15" ht="12.75" customHeight="1">
      <c r="A4" s="799"/>
      <c r="B4" s="800"/>
      <c r="C4" s="801" t="s">
        <v>592</v>
      </c>
      <c r="D4" s="802">
        <v>102525</v>
      </c>
      <c r="E4" s="802">
        <f>+E5+E6+E7</f>
        <v>95844</v>
      </c>
      <c r="F4" s="803">
        <f>+E4/D4*100</f>
        <v>93.4835405998537</v>
      </c>
      <c r="J4"/>
      <c r="K4"/>
      <c r="L4"/>
      <c r="M4"/>
      <c r="N4"/>
      <c r="O4"/>
    </row>
    <row r="5" spans="1:15" ht="12.75" customHeight="1">
      <c r="A5" s="804" t="s">
        <v>593</v>
      </c>
      <c r="B5" s="805"/>
      <c r="C5" s="806" t="s">
        <v>594</v>
      </c>
      <c r="D5" s="327">
        <v>14100</v>
      </c>
      <c r="E5" s="327">
        <v>8819</v>
      </c>
      <c r="F5" s="807">
        <f>+E5/D5*100</f>
        <v>62.54609929078014</v>
      </c>
      <c r="J5"/>
      <c r="K5"/>
      <c r="L5"/>
      <c r="M5"/>
      <c r="N5"/>
      <c r="O5"/>
    </row>
    <row r="6" spans="1:15" ht="12.75" customHeight="1">
      <c r="A6" s="804" t="s">
        <v>595</v>
      </c>
      <c r="B6" s="805"/>
      <c r="C6" s="806" t="s">
        <v>596</v>
      </c>
      <c r="D6" s="327">
        <v>50425</v>
      </c>
      <c r="E6" s="327">
        <v>63960</v>
      </c>
      <c r="F6" s="807">
        <f>+E6/D6*100</f>
        <v>126.84184432325236</v>
      </c>
      <c r="J6"/>
      <c r="K6"/>
      <c r="L6"/>
      <c r="M6"/>
      <c r="N6"/>
      <c r="O6"/>
    </row>
    <row r="7" spans="1:15" ht="12.75" customHeight="1">
      <c r="A7" s="804" t="s">
        <v>597</v>
      </c>
      <c r="B7" s="805"/>
      <c r="C7" s="806" t="s">
        <v>598</v>
      </c>
      <c r="D7" s="327">
        <v>38000</v>
      </c>
      <c r="E7" s="327">
        <v>23065</v>
      </c>
      <c r="F7" s="807">
        <f>+E7/D7*100</f>
        <v>60.69736842105263</v>
      </c>
      <c r="J7"/>
      <c r="K7"/>
      <c r="L7"/>
      <c r="M7"/>
      <c r="N7"/>
      <c r="O7"/>
    </row>
    <row r="8" spans="1:15" ht="12.75" customHeight="1">
      <c r="A8" s="808"/>
      <c r="B8" s="809"/>
      <c r="C8" s="626" t="s">
        <v>599</v>
      </c>
      <c r="D8" s="802">
        <v>112000</v>
      </c>
      <c r="E8" s="802">
        <f>+E12+E13+E17+E19</f>
        <v>79920</v>
      </c>
      <c r="F8" s="803">
        <f>+E8/D8*100</f>
        <v>71.35714285714285</v>
      </c>
      <c r="G8" s="381"/>
      <c r="H8" s="381"/>
      <c r="I8" s="381"/>
      <c r="J8"/>
      <c r="K8"/>
      <c r="L8"/>
      <c r="M8"/>
      <c r="N8"/>
      <c r="O8"/>
    </row>
    <row r="9" spans="1:15" ht="12.75" customHeight="1">
      <c r="A9" s="593" t="s">
        <v>600</v>
      </c>
      <c r="B9" s="810"/>
      <c r="C9" s="594" t="s">
        <v>601</v>
      </c>
      <c r="D9" s="327"/>
      <c r="E9" s="327"/>
      <c r="F9" s="807"/>
      <c r="G9" s="381" t="s">
        <v>121</v>
      </c>
      <c r="H9" s="381"/>
      <c r="I9" s="381"/>
      <c r="J9"/>
      <c r="K9"/>
      <c r="L9"/>
      <c r="M9"/>
      <c r="N9"/>
      <c r="O9"/>
    </row>
    <row r="10" spans="1:15" ht="12.75" customHeight="1">
      <c r="A10" s="593" t="s">
        <v>602</v>
      </c>
      <c r="B10" s="810"/>
      <c r="C10" s="594" t="s">
        <v>603</v>
      </c>
      <c r="D10" s="327"/>
      <c r="E10" s="327"/>
      <c r="F10" s="807"/>
      <c r="G10" s="381"/>
      <c r="H10" s="811"/>
      <c r="I10" s="381"/>
      <c r="J10"/>
      <c r="K10"/>
      <c r="L10"/>
      <c r="M10"/>
      <c r="N10"/>
      <c r="O10"/>
    </row>
    <row r="11" spans="1:15" ht="18" customHeight="1">
      <c r="A11" s="599" t="s">
        <v>604</v>
      </c>
      <c r="B11" s="623"/>
      <c r="C11" s="601" t="s">
        <v>605</v>
      </c>
      <c r="D11" s="546" t="s">
        <v>121</v>
      </c>
      <c r="E11" s="546"/>
      <c r="F11" s="812"/>
      <c r="G11" s="381"/>
      <c r="H11" s="381"/>
      <c r="I11" s="381"/>
      <c r="J11"/>
      <c r="K11"/>
      <c r="L11"/>
      <c r="M11"/>
      <c r="N11"/>
      <c r="O11"/>
    </row>
    <row r="12" spans="1:15" ht="19.5" customHeight="1">
      <c r="A12" s="813" t="s">
        <v>606</v>
      </c>
      <c r="B12" s="623"/>
      <c r="C12" s="814" t="s">
        <v>607</v>
      </c>
      <c r="D12" s="546">
        <v>23000</v>
      </c>
      <c r="E12" s="546">
        <v>55983</v>
      </c>
      <c r="F12" s="807">
        <f>+E12/D12*100</f>
        <v>243.40434782608696</v>
      </c>
      <c r="G12" s="381"/>
      <c r="H12" s="381"/>
      <c r="I12" s="381"/>
      <c r="J12"/>
      <c r="K12"/>
      <c r="L12"/>
      <c r="M12"/>
      <c r="N12"/>
      <c r="O12"/>
    </row>
    <row r="13" spans="1:15" ht="12.75" customHeight="1">
      <c r="A13" s="593" t="s">
        <v>254</v>
      </c>
      <c r="B13" s="810"/>
      <c r="C13" s="594" t="s">
        <v>255</v>
      </c>
      <c r="D13" s="327">
        <v>36000</v>
      </c>
      <c r="E13" s="327">
        <v>4749</v>
      </c>
      <c r="F13" s="807">
        <f>+E13/D13*100</f>
        <v>13.191666666666665</v>
      </c>
      <c r="G13" s="381"/>
      <c r="H13" s="381"/>
      <c r="I13" s="381" t="s">
        <v>121</v>
      </c>
      <c r="J13"/>
      <c r="K13"/>
      <c r="L13"/>
      <c r="M13"/>
      <c r="N13"/>
      <c r="O13"/>
    </row>
    <row r="14" spans="1:15" ht="12.75" customHeight="1">
      <c r="A14" s="593" t="s">
        <v>608</v>
      </c>
      <c r="B14" s="810"/>
      <c r="C14" s="594" t="s">
        <v>609</v>
      </c>
      <c r="D14" s="327"/>
      <c r="E14" s="327"/>
      <c r="F14" s="807"/>
      <c r="J14"/>
      <c r="K14"/>
      <c r="L14"/>
      <c r="M14"/>
      <c r="N14"/>
      <c r="O14"/>
    </row>
    <row r="15" spans="1:15" ht="12.75" customHeight="1">
      <c r="A15" s="593" t="s">
        <v>610</v>
      </c>
      <c r="B15" s="810"/>
      <c r="C15" s="594" t="s">
        <v>611</v>
      </c>
      <c r="D15" s="327"/>
      <c r="E15" s="327"/>
      <c r="F15" s="807"/>
      <c r="J15"/>
      <c r="K15"/>
      <c r="L15"/>
      <c r="M15"/>
      <c r="N15"/>
      <c r="O15"/>
    </row>
    <row r="16" spans="1:15" ht="12.75" customHeight="1">
      <c r="A16" s="593" t="s">
        <v>612</v>
      </c>
      <c r="B16" s="810"/>
      <c r="C16" s="594" t="s">
        <v>613</v>
      </c>
      <c r="D16" s="327"/>
      <c r="E16" s="327"/>
      <c r="F16" s="807"/>
      <c r="J16"/>
      <c r="K16"/>
      <c r="L16"/>
      <c r="M16"/>
      <c r="N16"/>
      <c r="O16"/>
    </row>
    <row r="17" spans="1:15" ht="27" customHeight="1">
      <c r="A17" s="815" t="s">
        <v>614</v>
      </c>
      <c r="B17" s="816" t="s">
        <v>121</v>
      </c>
      <c r="C17" s="817" t="s">
        <v>615</v>
      </c>
      <c r="D17" s="546">
        <v>23000</v>
      </c>
      <c r="E17" s="546">
        <v>4692</v>
      </c>
      <c r="F17" s="812">
        <f>+E17/D17*100</f>
        <v>20.4</v>
      </c>
      <c r="J17"/>
      <c r="K17"/>
      <c r="L17"/>
      <c r="M17"/>
      <c r="N17"/>
      <c r="O17"/>
    </row>
    <row r="18" spans="1:15" ht="12.75" customHeight="1">
      <c r="A18" s="593" t="s">
        <v>616</v>
      </c>
      <c r="B18" s="810"/>
      <c r="C18" s="594" t="s">
        <v>617</v>
      </c>
      <c r="D18" s="327"/>
      <c r="E18" s="327"/>
      <c r="F18" s="807" t="s">
        <v>121</v>
      </c>
      <c r="J18"/>
      <c r="K18"/>
      <c r="L18"/>
      <c r="M18"/>
      <c r="N18"/>
      <c r="O18"/>
    </row>
    <row r="19" spans="1:15" ht="12.75" customHeight="1">
      <c r="A19" s="593" t="s">
        <v>618</v>
      </c>
      <c r="B19" s="810"/>
      <c r="C19" s="594" t="s">
        <v>619</v>
      </c>
      <c r="D19" s="327">
        <v>30000</v>
      </c>
      <c r="E19" s="327">
        <v>14496</v>
      </c>
      <c r="F19" s="807">
        <f>+E19/D19*100</f>
        <v>48.32</v>
      </c>
      <c r="J19"/>
      <c r="K19"/>
      <c r="L19"/>
      <c r="M19"/>
      <c r="N19"/>
      <c r="O19"/>
    </row>
    <row r="20" spans="1:15" ht="12.75" customHeight="1">
      <c r="A20" s="818"/>
      <c r="B20" s="819"/>
      <c r="C20" s="820" t="s">
        <v>620</v>
      </c>
      <c r="D20" s="802">
        <v>11600</v>
      </c>
      <c r="E20" s="802">
        <v>4584</v>
      </c>
      <c r="F20" s="803">
        <f>+E20/D20*100</f>
        <v>39.51724137931035</v>
      </c>
      <c r="J20"/>
      <c r="K20"/>
      <c r="L20"/>
      <c r="M20"/>
      <c r="N20"/>
      <c r="O20"/>
    </row>
    <row r="21" spans="1:15" ht="17.25" customHeight="1">
      <c r="A21" s="593" t="s">
        <v>621</v>
      </c>
      <c r="B21" s="810"/>
      <c r="C21" s="594" t="s">
        <v>622</v>
      </c>
      <c r="D21" s="327"/>
      <c r="E21" s="327"/>
      <c r="F21" s="807"/>
      <c r="J21"/>
      <c r="K21"/>
      <c r="L21"/>
      <c r="M21"/>
      <c r="N21"/>
      <c r="O21"/>
    </row>
    <row r="22" spans="1:15" ht="12.75" customHeight="1">
      <c r="A22" s="593" t="s">
        <v>623</v>
      </c>
      <c r="B22" s="810"/>
      <c r="C22" s="594" t="s">
        <v>624</v>
      </c>
      <c r="D22" s="327">
        <v>200</v>
      </c>
      <c r="E22" s="327"/>
      <c r="F22" s="807">
        <f>+E22/D22*100</f>
        <v>0</v>
      </c>
      <c r="J22"/>
      <c r="K22"/>
      <c r="L22"/>
      <c r="M22"/>
      <c r="N22"/>
      <c r="O22"/>
    </row>
    <row r="23" spans="1:15" ht="12.75" customHeight="1">
      <c r="A23" s="593" t="s">
        <v>625</v>
      </c>
      <c r="B23" s="810"/>
      <c r="C23" s="594" t="s">
        <v>626</v>
      </c>
      <c r="D23" s="327" t="s">
        <v>121</v>
      </c>
      <c r="E23" s="327"/>
      <c r="F23" s="807"/>
      <c r="J23"/>
      <c r="K23"/>
      <c r="L23"/>
      <c r="M23"/>
      <c r="N23"/>
      <c r="O23"/>
    </row>
    <row r="24" spans="1:15" ht="12.75" customHeight="1">
      <c r="A24" s="593" t="s">
        <v>627</v>
      </c>
      <c r="B24" s="810"/>
      <c r="C24" s="594" t="s">
        <v>628</v>
      </c>
      <c r="D24" s="327">
        <v>11400</v>
      </c>
      <c r="E24" s="327">
        <v>6079</v>
      </c>
      <c r="F24" s="807">
        <f>+E24/D24*100</f>
        <v>53.324561403508774</v>
      </c>
      <c r="J24"/>
      <c r="K24"/>
      <c r="L24"/>
      <c r="M24"/>
      <c r="N24"/>
      <c r="O24"/>
    </row>
    <row r="25" spans="1:15" ht="12.75" customHeight="1">
      <c r="A25" s="593" t="s">
        <v>629</v>
      </c>
      <c r="B25" s="810"/>
      <c r="C25" s="594" t="s">
        <v>630</v>
      </c>
      <c r="D25" s="327"/>
      <c r="E25" s="327"/>
      <c r="F25" s="807"/>
      <c r="J25"/>
      <c r="K25"/>
      <c r="L25"/>
      <c r="M25"/>
      <c r="N25"/>
      <c r="O25"/>
    </row>
    <row r="26" spans="1:15" ht="12.75" customHeight="1">
      <c r="A26" s="593" t="s">
        <v>631</v>
      </c>
      <c r="B26" s="810"/>
      <c r="C26" s="594" t="s">
        <v>632</v>
      </c>
      <c r="D26" s="327"/>
      <c r="E26" s="327"/>
      <c r="F26" s="807"/>
      <c r="J26"/>
      <c r="K26"/>
      <c r="L26"/>
      <c r="M26"/>
      <c r="N26"/>
      <c r="O26"/>
    </row>
    <row r="27" spans="1:15" ht="12.75" customHeight="1">
      <c r="A27" s="821"/>
      <c r="B27" s="822"/>
      <c r="C27" s="626" t="s">
        <v>633</v>
      </c>
      <c r="D27" s="802">
        <v>4836</v>
      </c>
      <c r="E27" s="802">
        <v>1054</v>
      </c>
      <c r="F27" s="803">
        <f>+E27/D27*100</f>
        <v>21.794871794871796</v>
      </c>
      <c r="G27" s="273" t="s">
        <v>121</v>
      </c>
      <c r="J27"/>
      <c r="K27"/>
      <c r="L27"/>
      <c r="M27"/>
      <c r="N27"/>
      <c r="O27"/>
    </row>
    <row r="28" spans="1:15" ht="12.75" customHeight="1">
      <c r="A28" s="593" t="s">
        <v>634</v>
      </c>
      <c r="B28" s="810"/>
      <c r="C28" s="594" t="s">
        <v>635</v>
      </c>
      <c r="D28" s="327"/>
      <c r="E28" s="327"/>
      <c r="F28" s="807"/>
      <c r="J28"/>
      <c r="K28"/>
      <c r="L28"/>
      <c r="M28"/>
      <c r="N28"/>
      <c r="O28"/>
    </row>
    <row r="29" spans="1:15" ht="12.75" customHeight="1">
      <c r="A29" s="593" t="s">
        <v>636</v>
      </c>
      <c r="B29" s="810"/>
      <c r="C29" s="594" t="s">
        <v>637</v>
      </c>
      <c r="D29" s="327"/>
      <c r="E29" s="327"/>
      <c r="F29" s="807"/>
      <c r="J29"/>
      <c r="K29"/>
      <c r="L29"/>
      <c r="M29"/>
      <c r="N29"/>
      <c r="O29"/>
    </row>
    <row r="30" spans="1:15" ht="12.75" customHeight="1">
      <c r="A30" s="593" t="s">
        <v>638</v>
      </c>
      <c r="B30" s="810"/>
      <c r="C30" s="594" t="s">
        <v>639</v>
      </c>
      <c r="D30" s="327"/>
      <c r="E30" s="327"/>
      <c r="F30" s="807"/>
      <c r="J30"/>
      <c r="K30"/>
      <c r="L30"/>
      <c r="M30"/>
      <c r="N30"/>
      <c r="O30"/>
    </row>
    <row r="31" spans="1:15" ht="12.75" customHeight="1">
      <c r="A31" s="593" t="s">
        <v>640</v>
      </c>
      <c r="B31" s="810"/>
      <c r="C31" s="594" t="s">
        <v>641</v>
      </c>
      <c r="D31" s="327"/>
      <c r="E31" s="327"/>
      <c r="F31" s="807"/>
      <c r="J31"/>
      <c r="K31"/>
      <c r="L31"/>
      <c r="M31"/>
      <c r="N31"/>
      <c r="O31"/>
    </row>
    <row r="32" spans="1:15" ht="12.75" customHeight="1">
      <c r="A32" s="593" t="s">
        <v>642</v>
      </c>
      <c r="B32" s="810"/>
      <c r="C32" s="594" t="s">
        <v>643</v>
      </c>
      <c r="D32" s="327"/>
      <c r="E32" s="327"/>
      <c r="F32" s="807"/>
      <c r="J32"/>
      <c r="K32"/>
      <c r="L32"/>
      <c r="M32"/>
      <c r="N32"/>
      <c r="O32"/>
    </row>
    <row r="33" spans="1:15" ht="12.75" customHeight="1">
      <c r="A33" s="593" t="s">
        <v>644</v>
      </c>
      <c r="B33" s="810"/>
      <c r="C33" s="594" t="s">
        <v>645</v>
      </c>
      <c r="D33" s="327"/>
      <c r="E33" s="327"/>
      <c r="F33" s="807"/>
      <c r="J33"/>
      <c r="K33"/>
      <c r="L33"/>
      <c r="M33"/>
      <c r="N33"/>
      <c r="O33"/>
    </row>
    <row r="34" spans="1:15" ht="18.75" customHeight="1">
      <c r="A34" s="593" t="s">
        <v>646</v>
      </c>
      <c r="B34" s="810"/>
      <c r="C34" s="594" t="s">
        <v>647</v>
      </c>
      <c r="D34" s="327"/>
      <c r="E34" s="327"/>
      <c r="F34" s="807"/>
      <c r="J34"/>
      <c r="K34"/>
      <c r="L34"/>
      <c r="M34"/>
      <c r="N34"/>
      <c r="O34"/>
    </row>
    <row r="35" spans="1:15" ht="22.5" customHeight="1">
      <c r="A35" s="593" t="s">
        <v>648</v>
      </c>
      <c r="B35" s="810"/>
      <c r="C35" s="594" t="s">
        <v>649</v>
      </c>
      <c r="D35" s="327"/>
      <c r="E35" s="327"/>
      <c r="F35" s="807"/>
      <c r="J35"/>
      <c r="K35"/>
      <c r="L35"/>
      <c r="M35"/>
      <c r="N35"/>
      <c r="O35"/>
    </row>
    <row r="36" spans="1:15" ht="27" customHeight="1">
      <c r="A36" s="599" t="s">
        <v>650</v>
      </c>
      <c r="B36" s="623"/>
      <c r="C36" s="601" t="s">
        <v>651</v>
      </c>
      <c r="D36" s="546" t="s">
        <v>121</v>
      </c>
      <c r="E36" s="546"/>
      <c r="F36" s="812"/>
      <c r="J36"/>
      <c r="K36"/>
      <c r="L36"/>
      <c r="M36"/>
      <c r="N36"/>
      <c r="O36"/>
    </row>
    <row r="37" spans="1:15" ht="12.75" customHeight="1">
      <c r="A37" s="593" t="s">
        <v>492</v>
      </c>
      <c r="B37" s="810"/>
      <c r="C37" s="594" t="s">
        <v>493</v>
      </c>
      <c r="D37" s="327"/>
      <c r="E37" s="327"/>
      <c r="F37" s="807"/>
      <c r="J37"/>
      <c r="K37"/>
      <c r="L37"/>
      <c r="M37"/>
      <c r="N37"/>
      <c r="O37"/>
    </row>
    <row r="38" spans="1:15" ht="12.75" customHeight="1">
      <c r="A38" s="593" t="s">
        <v>652</v>
      </c>
      <c r="B38" s="810"/>
      <c r="C38" s="594" t="s">
        <v>653</v>
      </c>
      <c r="D38" s="327"/>
      <c r="E38" s="327"/>
      <c r="F38" s="807"/>
      <c r="J38"/>
      <c r="K38"/>
      <c r="L38"/>
      <c r="M38"/>
      <c r="N38"/>
      <c r="O38"/>
    </row>
    <row r="39" spans="1:15" ht="14.25" customHeight="1">
      <c r="A39" s="593" t="s">
        <v>654</v>
      </c>
      <c r="B39" s="810"/>
      <c r="C39" s="594" t="s">
        <v>655</v>
      </c>
      <c r="D39" s="327">
        <v>4836</v>
      </c>
      <c r="E39" s="327">
        <v>1054</v>
      </c>
      <c r="F39" s="807">
        <f>+E39/D39*100</f>
        <v>21.794871794871796</v>
      </c>
      <c r="J39"/>
      <c r="K39"/>
      <c r="L39"/>
      <c r="M39"/>
      <c r="N39"/>
      <c r="O39"/>
    </row>
    <row r="40" spans="1:15" ht="12.75" customHeight="1">
      <c r="A40" s="593" t="s">
        <v>656</v>
      </c>
      <c r="B40" s="810"/>
      <c r="C40" s="594" t="s">
        <v>657</v>
      </c>
      <c r="D40" s="327"/>
      <c r="E40" s="327"/>
      <c r="F40" s="807"/>
      <c r="J40"/>
      <c r="K40"/>
      <c r="L40"/>
      <c r="M40"/>
      <c r="N40"/>
      <c r="O40"/>
    </row>
    <row r="41" spans="1:15" ht="12.75" customHeight="1">
      <c r="A41" s="593" t="s">
        <v>658</v>
      </c>
      <c r="B41" s="810"/>
      <c r="C41" s="594" t="s">
        <v>659</v>
      </c>
      <c r="D41" s="327"/>
      <c r="E41" s="327"/>
      <c r="F41" s="807"/>
      <c r="J41"/>
      <c r="K41"/>
      <c r="L41"/>
      <c r="M41"/>
      <c r="N41"/>
      <c r="O41"/>
    </row>
    <row r="42" spans="1:15" ht="12.75" customHeight="1">
      <c r="A42" s="593" t="s">
        <v>660</v>
      </c>
      <c r="B42" s="810"/>
      <c r="C42" s="594" t="s">
        <v>661</v>
      </c>
      <c r="D42" s="327"/>
      <c r="E42" s="327"/>
      <c r="F42" s="807"/>
      <c r="J42"/>
      <c r="K42"/>
      <c r="L42"/>
      <c r="M42"/>
      <c r="N42"/>
      <c r="O42"/>
    </row>
    <row r="43" spans="1:15" ht="12.75" customHeight="1">
      <c r="A43" s="593" t="s">
        <v>662</v>
      </c>
      <c r="B43" s="810"/>
      <c r="C43" s="594" t="s">
        <v>663</v>
      </c>
      <c r="D43" s="327"/>
      <c r="E43" s="327"/>
      <c r="F43" s="807"/>
      <c r="J43"/>
      <c r="K43"/>
      <c r="L43"/>
      <c r="M43"/>
      <c r="N43"/>
      <c r="O43"/>
    </row>
    <row r="44" spans="1:15" ht="12.75" customHeight="1">
      <c r="A44" s="593" t="s">
        <v>664</v>
      </c>
      <c r="B44" s="810"/>
      <c r="C44" s="594" t="s">
        <v>665</v>
      </c>
      <c r="D44" s="327"/>
      <c r="E44" s="327"/>
      <c r="F44" s="807"/>
      <c r="J44"/>
      <c r="K44"/>
      <c r="L44"/>
      <c r="M44"/>
      <c r="N44"/>
      <c r="O44"/>
    </row>
    <row r="45" spans="1:15" ht="12.75" customHeight="1">
      <c r="A45" s="823" t="s">
        <v>666</v>
      </c>
      <c r="B45" s="824"/>
      <c r="C45" s="806" t="s">
        <v>667</v>
      </c>
      <c r="D45" s="327"/>
      <c r="E45" s="327"/>
      <c r="F45" s="807"/>
      <c r="J45"/>
      <c r="K45"/>
      <c r="L45"/>
      <c r="M45"/>
      <c r="N45"/>
      <c r="O45"/>
    </row>
    <row r="46" spans="1:15" ht="12.75" customHeight="1">
      <c r="A46" s="823" t="s">
        <v>668</v>
      </c>
      <c r="B46" s="824"/>
      <c r="C46" s="806" t="s">
        <v>669</v>
      </c>
      <c r="D46" s="327"/>
      <c r="E46" s="327"/>
      <c r="F46" s="807"/>
      <c r="J46"/>
      <c r="K46"/>
      <c r="L46"/>
      <c r="M46"/>
      <c r="N46"/>
      <c r="O46"/>
    </row>
    <row r="47" spans="1:15" ht="12.75" customHeight="1">
      <c r="A47" s="823" t="s">
        <v>670</v>
      </c>
      <c r="B47" s="824"/>
      <c r="C47" s="806" t="s">
        <v>671</v>
      </c>
      <c r="D47" s="327"/>
      <c r="E47" s="327"/>
      <c r="F47" s="807"/>
      <c r="J47"/>
      <c r="K47"/>
      <c r="L47"/>
      <c r="M47"/>
      <c r="N47"/>
      <c r="O47"/>
    </row>
    <row r="48" spans="1:15" ht="12.75" customHeight="1">
      <c r="A48" s="823" t="s">
        <v>672</v>
      </c>
      <c r="B48" s="824"/>
      <c r="C48" s="806" t="s">
        <v>673</v>
      </c>
      <c r="D48" s="327"/>
      <c r="E48" s="327"/>
      <c r="F48" s="807"/>
      <c r="J48"/>
      <c r="K48"/>
      <c r="L48"/>
      <c r="M48"/>
      <c r="N48"/>
      <c r="O48"/>
    </row>
    <row r="49" spans="1:15" ht="12.75" customHeight="1">
      <c r="A49" s="823" t="s">
        <v>674</v>
      </c>
      <c r="B49" s="824"/>
      <c r="C49" s="806" t="s">
        <v>675</v>
      </c>
      <c r="D49" s="327"/>
      <c r="E49" s="327"/>
      <c r="F49" s="807"/>
      <c r="J49"/>
      <c r="K49"/>
      <c r="L49"/>
      <c r="M49"/>
      <c r="N49"/>
      <c r="O49"/>
    </row>
    <row r="50" spans="1:15" ht="12.75" customHeight="1">
      <c r="A50" s="823" t="s">
        <v>676</v>
      </c>
      <c r="B50" s="824"/>
      <c r="C50" s="806" t="s">
        <v>677</v>
      </c>
      <c r="D50" s="327"/>
      <c r="E50" s="327"/>
      <c r="F50" s="807"/>
      <c r="J50"/>
      <c r="K50"/>
      <c r="L50"/>
      <c r="M50"/>
      <c r="N50"/>
      <c r="O50"/>
    </row>
    <row r="51" spans="1:15" ht="12.75" customHeight="1">
      <c r="A51" s="823" t="s">
        <v>678</v>
      </c>
      <c r="B51" s="824"/>
      <c r="C51" s="806" t="s">
        <v>679</v>
      </c>
      <c r="D51" s="327"/>
      <c r="E51" s="327"/>
      <c r="F51" s="807"/>
      <c r="J51"/>
      <c r="K51"/>
      <c r="L51"/>
      <c r="M51"/>
      <c r="N51"/>
      <c r="O51"/>
    </row>
    <row r="52" spans="1:15" ht="12.75" customHeight="1">
      <c r="A52" s="823" t="s">
        <v>680</v>
      </c>
      <c r="B52" s="824"/>
      <c r="C52" s="806" t="s">
        <v>681</v>
      </c>
      <c r="D52" s="327"/>
      <c r="E52" s="327"/>
      <c r="F52" s="807"/>
      <c r="J52"/>
      <c r="K52"/>
      <c r="L52"/>
      <c r="M52"/>
      <c r="N52"/>
      <c r="O52"/>
    </row>
    <row r="53" spans="1:15" ht="12.75" customHeight="1">
      <c r="A53" s="823" t="s">
        <v>682</v>
      </c>
      <c r="B53" s="824"/>
      <c r="C53" s="806" t="s">
        <v>683</v>
      </c>
      <c r="D53" s="327"/>
      <c r="E53" s="327"/>
      <c r="F53" s="807"/>
      <c r="J53"/>
      <c r="K53"/>
      <c r="L53"/>
      <c r="M53"/>
      <c r="N53"/>
      <c r="O53"/>
    </row>
    <row r="54" spans="1:15" ht="12.75" customHeight="1">
      <c r="A54" s="823" t="s">
        <v>684</v>
      </c>
      <c r="B54" s="824"/>
      <c r="C54" s="806" t="s">
        <v>685</v>
      </c>
      <c r="D54" s="327"/>
      <c r="E54" s="327"/>
      <c r="F54" s="807"/>
      <c r="J54"/>
      <c r="K54"/>
      <c r="L54"/>
      <c r="M54"/>
      <c r="N54"/>
      <c r="O54"/>
    </row>
    <row r="55" spans="1:15" ht="12.75" customHeight="1">
      <c r="A55" s="825"/>
      <c r="B55" s="826"/>
      <c r="C55" s="626" t="s">
        <v>686</v>
      </c>
      <c r="D55" s="802">
        <v>330806</v>
      </c>
      <c r="E55" s="802">
        <v>224161</v>
      </c>
      <c r="F55" s="803">
        <f>+E55/D55*100</f>
        <v>67.76207203013247</v>
      </c>
      <c r="J55"/>
      <c r="K55"/>
      <c r="L55"/>
      <c r="M55"/>
      <c r="N55"/>
      <c r="O55"/>
    </row>
    <row r="56" spans="1:15" ht="15.75" customHeight="1">
      <c r="A56" s="827" t="s">
        <v>687</v>
      </c>
      <c r="B56" s="828"/>
      <c r="C56" s="829" t="s">
        <v>688</v>
      </c>
      <c r="D56" s="327"/>
      <c r="E56" s="327"/>
      <c r="F56" s="807"/>
      <c r="J56"/>
      <c r="K56"/>
      <c r="L56"/>
      <c r="M56"/>
      <c r="N56"/>
      <c r="O56"/>
    </row>
    <row r="57" spans="1:15" ht="25.5" customHeight="1">
      <c r="A57" s="827" t="s">
        <v>689</v>
      </c>
      <c r="B57" s="828"/>
      <c r="C57" s="829" t="s">
        <v>690</v>
      </c>
      <c r="D57" s="327">
        <v>26528</v>
      </c>
      <c r="E57" s="327">
        <v>18567</v>
      </c>
      <c r="F57" s="807">
        <f>+E57/D57*100</f>
        <v>69.9901990349819</v>
      </c>
      <c r="J57"/>
      <c r="K57"/>
      <c r="L57"/>
      <c r="M57"/>
      <c r="N57"/>
      <c r="O57"/>
    </row>
    <row r="58" spans="1:15" ht="12.75" customHeight="1">
      <c r="A58" s="827" t="s">
        <v>691</v>
      </c>
      <c r="B58" s="828"/>
      <c r="C58" s="829" t="s">
        <v>692</v>
      </c>
      <c r="D58" s="327">
        <v>550</v>
      </c>
      <c r="E58" s="327">
        <v>241</v>
      </c>
      <c r="F58" s="807">
        <f>+E58/D58*100</f>
        <v>43.81818181818182</v>
      </c>
      <c r="J58"/>
      <c r="K58"/>
      <c r="L58"/>
      <c r="M58"/>
      <c r="N58"/>
      <c r="O58"/>
    </row>
    <row r="59" spans="1:15" ht="12.75" customHeight="1">
      <c r="A59" s="827" t="s">
        <v>693</v>
      </c>
      <c r="B59" s="828"/>
      <c r="C59" s="829" t="s">
        <v>694</v>
      </c>
      <c r="D59" s="327"/>
      <c r="E59" s="327"/>
      <c r="F59" s="807"/>
      <c r="J59"/>
      <c r="K59"/>
      <c r="L59"/>
      <c r="M59"/>
      <c r="N59"/>
      <c r="O59"/>
    </row>
    <row r="60" spans="1:15" ht="12.75" customHeight="1">
      <c r="A60" s="593" t="s">
        <v>695</v>
      </c>
      <c r="B60" s="810"/>
      <c r="C60" s="594" t="s">
        <v>696</v>
      </c>
      <c r="D60" s="327">
        <v>3150</v>
      </c>
      <c r="E60" s="327">
        <v>976</v>
      </c>
      <c r="F60" s="807">
        <f>+E60/D60*100</f>
        <v>30.984126984126988</v>
      </c>
      <c r="J60"/>
      <c r="K60"/>
      <c r="L60"/>
      <c r="M60"/>
      <c r="N60"/>
      <c r="O60"/>
    </row>
    <row r="61" spans="1:15" ht="12.75" customHeight="1">
      <c r="A61" s="593" t="s">
        <v>697</v>
      </c>
      <c r="B61" s="810"/>
      <c r="C61" s="594" t="s">
        <v>698</v>
      </c>
      <c r="D61" s="327"/>
      <c r="E61" s="327"/>
      <c r="F61" s="807"/>
      <c r="J61"/>
      <c r="K61"/>
      <c r="L61"/>
      <c r="M61"/>
      <c r="N61"/>
      <c r="O61"/>
    </row>
    <row r="62" spans="1:15" ht="12" customHeight="1">
      <c r="A62" s="593" t="s">
        <v>699</v>
      </c>
      <c r="B62" s="810"/>
      <c r="C62" s="594" t="s">
        <v>700</v>
      </c>
      <c r="D62" s="327">
        <v>6850</v>
      </c>
      <c r="E62" s="327">
        <v>4679</v>
      </c>
      <c r="F62" s="807">
        <f>+E62/D62*100</f>
        <v>68.30656934306569</v>
      </c>
      <c r="J62"/>
      <c r="K62"/>
      <c r="L62"/>
      <c r="M62"/>
      <c r="N62"/>
      <c r="O62"/>
    </row>
    <row r="63" spans="1:15" ht="21.75" customHeight="1">
      <c r="A63" s="593" t="s">
        <v>701</v>
      </c>
      <c r="B63" s="810"/>
      <c r="C63" s="594" t="s">
        <v>702</v>
      </c>
      <c r="D63" s="327"/>
      <c r="E63" s="327"/>
      <c r="F63" s="807"/>
      <c r="J63"/>
      <c r="K63"/>
      <c r="L63"/>
      <c r="M63"/>
      <c r="N63"/>
      <c r="O63"/>
    </row>
    <row r="64" spans="1:15" ht="24.75" customHeight="1">
      <c r="A64" s="593" t="s">
        <v>703</v>
      </c>
      <c r="B64" s="810"/>
      <c r="C64" s="594" t="s">
        <v>704</v>
      </c>
      <c r="D64" s="327">
        <v>26528</v>
      </c>
      <c r="E64" s="327">
        <v>18448</v>
      </c>
      <c r="F64" s="807">
        <f>+E64/D64*100</f>
        <v>69.54161640530761</v>
      </c>
      <c r="J64"/>
      <c r="K64"/>
      <c r="L64"/>
      <c r="M64"/>
      <c r="N64"/>
      <c r="O64"/>
    </row>
    <row r="65" spans="1:15" ht="12.75" customHeight="1">
      <c r="A65" s="593" t="s">
        <v>705</v>
      </c>
      <c r="B65" s="810"/>
      <c r="C65" s="594" t="s">
        <v>706</v>
      </c>
      <c r="D65" s="327"/>
      <c r="E65" s="327"/>
      <c r="F65" s="807"/>
      <c r="J65"/>
      <c r="K65"/>
      <c r="L65"/>
      <c r="M65"/>
      <c r="N65"/>
      <c r="O65"/>
    </row>
    <row r="66" spans="1:15" ht="12.75" customHeight="1">
      <c r="A66" s="593" t="s">
        <v>707</v>
      </c>
      <c r="B66" s="810"/>
      <c r="C66" s="594" t="s">
        <v>708</v>
      </c>
      <c r="D66" s="327">
        <v>3350</v>
      </c>
      <c r="E66" s="327">
        <v>2206</v>
      </c>
      <c r="F66" s="807">
        <f>+E66/D66*100</f>
        <v>65.8507462686567</v>
      </c>
      <c r="J66"/>
      <c r="K66"/>
      <c r="L66"/>
      <c r="M66"/>
      <c r="N66"/>
      <c r="O66"/>
    </row>
    <row r="67" spans="1:15" ht="12.75" customHeight="1">
      <c r="A67" s="593" t="s">
        <v>709</v>
      </c>
      <c r="B67" s="810"/>
      <c r="C67" s="594" t="s">
        <v>710</v>
      </c>
      <c r="D67" s="327"/>
      <c r="E67" s="327"/>
      <c r="F67" s="807"/>
      <c r="J67"/>
      <c r="K67"/>
      <c r="L67"/>
      <c r="M67"/>
      <c r="N67"/>
      <c r="O67"/>
    </row>
    <row r="68" spans="1:15" ht="22.5" customHeight="1">
      <c r="A68" s="593" t="s">
        <v>711</v>
      </c>
      <c r="B68" s="810"/>
      <c r="C68" s="594" t="s">
        <v>712</v>
      </c>
      <c r="D68" s="327">
        <v>4753</v>
      </c>
      <c r="E68" s="327">
        <v>2689</v>
      </c>
      <c r="F68" s="807">
        <f>+E68/D68*100</f>
        <v>56.57479486640017</v>
      </c>
      <c r="J68"/>
      <c r="K68"/>
      <c r="L68"/>
      <c r="M68"/>
      <c r="N68"/>
      <c r="O68"/>
    </row>
    <row r="69" spans="1:15" ht="24" customHeight="1">
      <c r="A69" s="593" t="s">
        <v>713</v>
      </c>
      <c r="B69" s="810"/>
      <c r="C69" s="594" t="s">
        <v>714</v>
      </c>
      <c r="D69" s="327">
        <v>45000</v>
      </c>
      <c r="E69" s="327">
        <v>51845</v>
      </c>
      <c r="F69" s="807">
        <f>+E69/D69*100</f>
        <v>115.21111111111111</v>
      </c>
      <c r="J69"/>
      <c r="K69"/>
      <c r="L69"/>
      <c r="M69"/>
      <c r="N69"/>
      <c r="O69"/>
    </row>
    <row r="70" spans="1:15" ht="12.75" customHeight="1">
      <c r="A70" s="593" t="s">
        <v>715</v>
      </c>
      <c r="B70" s="810"/>
      <c r="C70" s="594" t="s">
        <v>716</v>
      </c>
      <c r="D70" s="327"/>
      <c r="E70" s="327"/>
      <c r="F70" s="807"/>
      <c r="J70"/>
      <c r="K70"/>
      <c r="L70"/>
      <c r="M70"/>
      <c r="N70"/>
      <c r="O70"/>
    </row>
    <row r="71" spans="1:15" ht="12.75" customHeight="1">
      <c r="A71" s="593" t="s">
        <v>717</v>
      </c>
      <c r="B71" s="810"/>
      <c r="C71" s="594" t="s">
        <v>718</v>
      </c>
      <c r="D71" s="327">
        <v>1600</v>
      </c>
      <c r="E71" s="327">
        <v>450</v>
      </c>
      <c r="F71" s="807">
        <f>+E71/D71*100</f>
        <v>28.125</v>
      </c>
      <c r="J71"/>
      <c r="K71"/>
      <c r="L71"/>
      <c r="M71"/>
      <c r="N71"/>
      <c r="O71"/>
    </row>
    <row r="72" spans="1:15" ht="12.75" customHeight="1">
      <c r="A72" s="593" t="s">
        <v>719</v>
      </c>
      <c r="B72" s="810"/>
      <c r="C72" s="594" t="s">
        <v>720</v>
      </c>
      <c r="D72" s="327"/>
      <c r="E72" s="327"/>
      <c r="F72" s="807"/>
      <c r="J72"/>
      <c r="K72"/>
      <c r="L72"/>
      <c r="M72"/>
      <c r="N72"/>
      <c r="O72"/>
    </row>
    <row r="73" spans="1:15" ht="23.25" customHeight="1">
      <c r="A73" s="593" t="s">
        <v>721</v>
      </c>
      <c r="B73" s="810"/>
      <c r="C73" s="594" t="s">
        <v>722</v>
      </c>
      <c r="D73" s="327"/>
      <c r="E73" s="327"/>
      <c r="F73" s="807"/>
      <c r="J73"/>
      <c r="K73"/>
      <c r="L73"/>
      <c r="M73"/>
      <c r="N73"/>
      <c r="O73"/>
    </row>
    <row r="74" spans="1:15" ht="23.25" customHeight="1">
      <c r="A74" s="593" t="s">
        <v>723</v>
      </c>
      <c r="B74" s="810"/>
      <c r="C74" s="594" t="s">
        <v>724</v>
      </c>
      <c r="D74" s="327">
        <v>3350</v>
      </c>
      <c r="E74" s="327">
        <v>4646</v>
      </c>
      <c r="F74" s="807">
        <f>+E74/D74*100</f>
        <v>138.6865671641791</v>
      </c>
      <c r="J74"/>
      <c r="K74"/>
      <c r="L74"/>
      <c r="M74"/>
      <c r="N74"/>
      <c r="O74"/>
    </row>
    <row r="75" spans="1:15" ht="12.75" customHeight="1">
      <c r="A75" s="593" t="s">
        <v>725</v>
      </c>
      <c r="B75" s="810"/>
      <c r="C75" s="594" t="s">
        <v>726</v>
      </c>
      <c r="D75" s="327"/>
      <c r="E75" s="327"/>
      <c r="F75" s="807"/>
      <c r="J75"/>
      <c r="K75"/>
      <c r="L75"/>
      <c r="M75"/>
      <c r="N75"/>
      <c r="O75"/>
    </row>
    <row r="76" spans="1:15" ht="12.75" customHeight="1">
      <c r="A76" s="599" t="s">
        <v>727</v>
      </c>
      <c r="B76" s="623"/>
      <c r="C76" s="601" t="s">
        <v>728</v>
      </c>
      <c r="D76" s="546">
        <v>32929</v>
      </c>
      <c r="E76" s="546">
        <v>18935</v>
      </c>
      <c r="F76" s="807">
        <f>+E76/D76*100</f>
        <v>57.50250539038537</v>
      </c>
      <c r="I76" s="273" t="s">
        <v>121</v>
      </c>
      <c r="J76"/>
      <c r="K76"/>
      <c r="L76"/>
      <c r="M76"/>
      <c r="N76"/>
      <c r="O76"/>
    </row>
    <row r="77" spans="1:15" ht="12.75" customHeight="1">
      <c r="A77" s="593" t="s">
        <v>729</v>
      </c>
      <c r="B77" s="810"/>
      <c r="C77" s="594" t="s">
        <v>730</v>
      </c>
      <c r="D77" s="327">
        <v>9852</v>
      </c>
      <c r="E77" s="327">
        <v>5890</v>
      </c>
      <c r="F77" s="807">
        <f>+E77/D77*100</f>
        <v>59.784815265935855</v>
      </c>
      <c r="J77"/>
      <c r="K77"/>
      <c r="L77"/>
      <c r="M77"/>
      <c r="N77"/>
      <c r="O77"/>
    </row>
    <row r="78" spans="1:15" ht="12.75" customHeight="1">
      <c r="A78" s="593" t="s">
        <v>731</v>
      </c>
      <c r="B78" s="810"/>
      <c r="C78" s="594" t="s">
        <v>732</v>
      </c>
      <c r="D78" s="327">
        <v>950</v>
      </c>
      <c r="E78" s="327">
        <v>952</v>
      </c>
      <c r="F78" s="807">
        <f>+E78/D78*100</f>
        <v>100.21052631578948</v>
      </c>
      <c r="J78"/>
      <c r="K78"/>
      <c r="L78"/>
      <c r="M78"/>
      <c r="N78"/>
      <c r="O78"/>
    </row>
    <row r="79" spans="1:15" ht="12.75" customHeight="1">
      <c r="A79" s="593" t="s">
        <v>733</v>
      </c>
      <c r="B79" s="810"/>
      <c r="C79" s="594" t="s">
        <v>734</v>
      </c>
      <c r="D79" s="327"/>
      <c r="E79" s="327"/>
      <c r="F79" s="807"/>
      <c r="J79"/>
      <c r="K79"/>
      <c r="L79"/>
      <c r="M79"/>
      <c r="N79"/>
      <c r="O79"/>
    </row>
    <row r="80" spans="1:15" ht="12.75" customHeight="1">
      <c r="A80" s="593" t="s">
        <v>735</v>
      </c>
      <c r="B80" s="810"/>
      <c r="C80" s="594" t="s">
        <v>736</v>
      </c>
      <c r="D80" s="327"/>
      <c r="E80" s="327"/>
      <c r="F80" s="807"/>
      <c r="J80"/>
      <c r="K80"/>
      <c r="L80"/>
      <c r="M80"/>
      <c r="N80"/>
      <c r="O80"/>
    </row>
    <row r="81" spans="1:15" ht="12.75" customHeight="1">
      <c r="A81" s="593" t="s">
        <v>737</v>
      </c>
      <c r="B81" s="810"/>
      <c r="C81" s="594" t="s">
        <v>738</v>
      </c>
      <c r="D81" s="327">
        <v>25582</v>
      </c>
      <c r="E81" s="327">
        <v>13893</v>
      </c>
      <c r="F81" s="807">
        <f>+E81/D81*100</f>
        <v>54.30771636306778</v>
      </c>
      <c r="J81"/>
      <c r="K81"/>
      <c r="L81"/>
      <c r="M81"/>
      <c r="N81"/>
      <c r="O81"/>
    </row>
    <row r="82" spans="1:15" ht="12.75" customHeight="1">
      <c r="A82" s="593" t="s">
        <v>739</v>
      </c>
      <c r="B82" s="810"/>
      <c r="C82" s="594" t="s">
        <v>740</v>
      </c>
      <c r="D82" s="327"/>
      <c r="E82" s="327"/>
      <c r="F82" s="807"/>
      <c r="J82"/>
      <c r="K82"/>
      <c r="L82"/>
      <c r="M82"/>
      <c r="N82"/>
      <c r="O82"/>
    </row>
    <row r="83" spans="1:15" ht="12.75" customHeight="1">
      <c r="A83" s="593" t="s">
        <v>741</v>
      </c>
      <c r="B83" s="810"/>
      <c r="C83" s="594" t="s">
        <v>742</v>
      </c>
      <c r="D83" s="327">
        <v>19469</v>
      </c>
      <c r="E83" s="327">
        <v>6291</v>
      </c>
      <c r="F83" s="807">
        <f>+E83/D83*100</f>
        <v>32.31290769941959</v>
      </c>
      <c r="J83"/>
      <c r="K83"/>
      <c r="L83"/>
      <c r="M83"/>
      <c r="N83"/>
      <c r="O83"/>
    </row>
    <row r="84" spans="1:15" ht="27.75" customHeight="1">
      <c r="A84" s="830" t="s">
        <v>743</v>
      </c>
      <c r="B84" s="623"/>
      <c r="C84" s="831" t="s">
        <v>744</v>
      </c>
      <c r="D84" s="546">
        <v>20000</v>
      </c>
      <c r="E84" s="546">
        <v>6008</v>
      </c>
      <c r="F84" s="807">
        <f>+E84/D84*100</f>
        <v>30.04</v>
      </c>
      <c r="J84"/>
      <c r="K84"/>
      <c r="L84"/>
      <c r="M84"/>
      <c r="N84"/>
      <c r="O84"/>
    </row>
    <row r="85" spans="1:15" ht="24" customHeight="1" hidden="1">
      <c r="A85" s="832" t="s">
        <v>745</v>
      </c>
      <c r="B85" s="810"/>
      <c r="C85" s="594" t="s">
        <v>746</v>
      </c>
      <c r="D85" s="326" t="s">
        <v>121</v>
      </c>
      <c r="E85" s="326"/>
      <c r="F85" s="833"/>
      <c r="J85"/>
      <c r="K85"/>
      <c r="L85"/>
      <c r="M85"/>
      <c r="N85"/>
      <c r="O85"/>
    </row>
    <row r="86" spans="1:15" ht="18.75" customHeight="1">
      <c r="A86" s="830" t="s">
        <v>747</v>
      </c>
      <c r="B86" s="623"/>
      <c r="C86" s="831" t="s">
        <v>748</v>
      </c>
      <c r="D86" s="716" t="s">
        <v>121</v>
      </c>
      <c r="E86" s="716"/>
      <c r="F86" s="732"/>
      <c r="J86"/>
      <c r="K86"/>
      <c r="L86"/>
      <c r="M86"/>
      <c r="N86"/>
      <c r="O86"/>
    </row>
    <row r="87" spans="1:15" ht="12.75" customHeight="1">
      <c r="A87" s="593" t="s">
        <v>749</v>
      </c>
      <c r="B87" s="810"/>
      <c r="C87" s="594" t="s">
        <v>750</v>
      </c>
      <c r="D87" s="326"/>
      <c r="E87" s="326"/>
      <c r="F87" s="833"/>
      <c r="J87"/>
      <c r="K87"/>
      <c r="L87"/>
      <c r="M87"/>
      <c r="N87"/>
      <c r="O87"/>
    </row>
    <row r="88" spans="1:15" ht="12.75" customHeight="1">
      <c r="A88" s="593" t="s">
        <v>751</v>
      </c>
      <c r="B88" s="810"/>
      <c r="C88" s="594" t="s">
        <v>752</v>
      </c>
      <c r="D88" s="326">
        <v>2250</v>
      </c>
      <c r="E88" s="326">
        <v>637</v>
      </c>
      <c r="F88" s="807">
        <f>+E88/D88*100</f>
        <v>28.31111111111111</v>
      </c>
      <c r="J88"/>
      <c r="K88"/>
      <c r="L88"/>
      <c r="M88"/>
      <c r="N88"/>
      <c r="O88"/>
    </row>
    <row r="89" spans="1:15" ht="12.75" customHeight="1">
      <c r="A89" s="593" t="s">
        <v>753</v>
      </c>
      <c r="B89" s="810"/>
      <c r="C89" s="594" t="s">
        <v>754</v>
      </c>
      <c r="D89" s="326">
        <v>3704</v>
      </c>
      <c r="E89" s="326">
        <v>3479</v>
      </c>
      <c r="F89" s="807">
        <f>+E89/D89*100</f>
        <v>93.92548596112312</v>
      </c>
      <c r="J89"/>
      <c r="K89"/>
      <c r="L89"/>
      <c r="M89"/>
      <c r="N89"/>
      <c r="O89"/>
    </row>
    <row r="90" spans="1:15" ht="12.75" customHeight="1">
      <c r="A90" s="593" t="s">
        <v>755</v>
      </c>
      <c r="B90" s="810"/>
      <c r="C90" s="594" t="s">
        <v>756</v>
      </c>
      <c r="D90" s="326"/>
      <c r="E90" s="326"/>
      <c r="F90" s="833"/>
      <c r="J90"/>
      <c r="K90"/>
      <c r="L90"/>
      <c r="M90"/>
      <c r="N90"/>
      <c r="O90"/>
    </row>
    <row r="91" spans="1:15" ht="12.75" customHeight="1">
      <c r="A91" s="593" t="s">
        <v>757</v>
      </c>
      <c r="B91" s="810"/>
      <c r="C91" s="594" t="s">
        <v>758</v>
      </c>
      <c r="D91" s="326"/>
      <c r="E91" s="326"/>
      <c r="F91" s="833"/>
      <c r="J91"/>
      <c r="K91"/>
      <c r="L91"/>
      <c r="M91"/>
      <c r="N91"/>
      <c r="O91"/>
    </row>
    <row r="92" spans="1:15" ht="12.75" customHeight="1">
      <c r="A92" s="593" t="s">
        <v>759</v>
      </c>
      <c r="B92" s="810"/>
      <c r="C92" s="594" t="s">
        <v>760</v>
      </c>
      <c r="D92" s="326"/>
      <c r="E92" s="326"/>
      <c r="F92" s="833"/>
      <c r="J92"/>
      <c r="K92"/>
      <c r="L92"/>
      <c r="M92"/>
      <c r="N92"/>
      <c r="O92"/>
    </row>
    <row r="93" spans="1:15" ht="25.5" customHeight="1">
      <c r="A93" s="832" t="s">
        <v>761</v>
      </c>
      <c r="B93" s="810"/>
      <c r="C93" s="594" t="s">
        <v>762</v>
      </c>
      <c r="D93" s="326"/>
      <c r="E93" s="326"/>
      <c r="F93" s="833"/>
      <c r="J93"/>
      <c r="K93"/>
      <c r="L93"/>
      <c r="M93"/>
      <c r="N93"/>
      <c r="O93"/>
    </row>
    <row r="94" spans="1:15" ht="12.75" customHeight="1">
      <c r="A94" s="593" t="s">
        <v>763</v>
      </c>
      <c r="B94" s="810"/>
      <c r="C94" s="594" t="s">
        <v>764</v>
      </c>
      <c r="D94" s="326"/>
      <c r="E94" s="326"/>
      <c r="F94" s="833"/>
      <c r="J94"/>
      <c r="K94"/>
      <c r="L94"/>
      <c r="M94"/>
      <c r="N94"/>
      <c r="O94"/>
    </row>
    <row r="95" spans="1:15" ht="12.75" customHeight="1">
      <c r="A95" s="593" t="s">
        <v>765</v>
      </c>
      <c r="B95" s="810"/>
      <c r="C95" s="594" t="s">
        <v>766</v>
      </c>
      <c r="D95" s="326">
        <v>1390</v>
      </c>
      <c r="E95" s="326">
        <v>1245</v>
      </c>
      <c r="F95" s="807">
        <f>+E95/D95*100</f>
        <v>89.568345323741</v>
      </c>
      <c r="J95"/>
      <c r="K95"/>
      <c r="L95"/>
      <c r="M95"/>
      <c r="N95"/>
      <c r="O95"/>
    </row>
    <row r="96" spans="1:15" ht="12.75" customHeight="1">
      <c r="A96" s="593" t="s">
        <v>767</v>
      </c>
      <c r="B96" s="810"/>
      <c r="C96" s="594" t="s">
        <v>768</v>
      </c>
      <c r="D96" s="326"/>
      <c r="E96" s="326"/>
      <c r="F96" s="833"/>
      <c r="J96"/>
      <c r="K96"/>
      <c r="L96"/>
      <c r="M96"/>
      <c r="N96"/>
      <c r="O96"/>
    </row>
    <row r="97" spans="1:15" ht="12.75" customHeight="1">
      <c r="A97" s="593" t="s">
        <v>769</v>
      </c>
      <c r="B97" s="810"/>
      <c r="C97" s="594" t="s">
        <v>770</v>
      </c>
      <c r="D97" s="326">
        <v>23912</v>
      </c>
      <c r="E97" s="326">
        <v>14534</v>
      </c>
      <c r="F97" s="807">
        <f>+E97/D97*100</f>
        <v>60.78119772499163</v>
      </c>
      <c r="J97"/>
      <c r="K97"/>
      <c r="L97"/>
      <c r="M97"/>
      <c r="N97"/>
      <c r="O97"/>
    </row>
    <row r="98" spans="1:15" ht="16.5" customHeight="1">
      <c r="A98" s="593" t="s">
        <v>771</v>
      </c>
      <c r="B98" s="810"/>
      <c r="C98" s="594" t="s">
        <v>772</v>
      </c>
      <c r="D98" s="326">
        <v>6300</v>
      </c>
      <c r="E98" s="326">
        <v>10508</v>
      </c>
      <c r="F98" s="807">
        <f>+E98/D98*100</f>
        <v>166.79365079365078</v>
      </c>
      <c r="J98"/>
      <c r="K98"/>
      <c r="L98"/>
      <c r="M98"/>
      <c r="N98"/>
      <c r="O98"/>
    </row>
    <row r="99" spans="1:15" ht="12.75" customHeight="1">
      <c r="A99" s="593" t="s">
        <v>773</v>
      </c>
      <c r="B99" s="810"/>
      <c r="C99" s="594" t="s">
        <v>774</v>
      </c>
      <c r="D99" s="326"/>
      <c r="E99" s="326"/>
      <c r="F99" s="833"/>
      <c r="J99"/>
      <c r="K99"/>
      <c r="L99"/>
      <c r="M99"/>
      <c r="N99"/>
      <c r="O99"/>
    </row>
    <row r="100" spans="1:15" ht="12.75" customHeight="1">
      <c r="A100" s="593" t="s">
        <v>775</v>
      </c>
      <c r="B100" s="810"/>
      <c r="C100" s="594" t="s">
        <v>776</v>
      </c>
      <c r="D100" s="326"/>
      <c r="E100" s="326"/>
      <c r="F100" s="833"/>
      <c r="J100"/>
      <c r="K100"/>
      <c r="L100"/>
      <c r="M100"/>
      <c r="N100"/>
      <c r="O100"/>
    </row>
    <row r="101" spans="1:15" ht="12.75" customHeight="1">
      <c r="A101" s="593" t="s">
        <v>777</v>
      </c>
      <c r="B101" s="810"/>
      <c r="C101" s="594" t="s">
        <v>778</v>
      </c>
      <c r="D101" s="326">
        <v>6772</v>
      </c>
      <c r="E101" s="326">
        <v>4209</v>
      </c>
      <c r="F101" s="807">
        <f>+E101/D101*100</f>
        <v>62.152982870643825</v>
      </c>
      <c r="J101"/>
      <c r="K101"/>
      <c r="L101"/>
      <c r="M101"/>
      <c r="N101"/>
      <c r="O101"/>
    </row>
    <row r="102" spans="1:15" ht="12.75" customHeight="1">
      <c r="A102" s="593" t="s">
        <v>779</v>
      </c>
      <c r="B102" s="810"/>
      <c r="C102" s="594" t="s">
        <v>780</v>
      </c>
      <c r="D102" s="326"/>
      <c r="E102" s="326"/>
      <c r="F102" s="833"/>
      <c r="J102"/>
      <c r="K102"/>
      <c r="L102"/>
      <c r="M102"/>
      <c r="N102"/>
      <c r="O102"/>
    </row>
    <row r="103" spans="1:15" ht="12.75" customHeight="1">
      <c r="A103" s="593" t="s">
        <v>781</v>
      </c>
      <c r="B103" s="810"/>
      <c r="C103" s="594" t="s">
        <v>782</v>
      </c>
      <c r="D103" s="326"/>
      <c r="E103" s="326"/>
      <c r="F103" s="833"/>
      <c r="J103"/>
      <c r="K103"/>
      <c r="L103"/>
      <c r="M103"/>
      <c r="N103"/>
      <c r="O103"/>
    </row>
    <row r="104" spans="1:15" ht="12.75" customHeight="1">
      <c r="A104" s="593" t="s">
        <v>783</v>
      </c>
      <c r="B104" s="810"/>
      <c r="C104" s="594" t="s">
        <v>784</v>
      </c>
      <c r="D104" s="326">
        <v>3086</v>
      </c>
      <c r="E104" s="326">
        <v>2848</v>
      </c>
      <c r="F104" s="807">
        <f>+E104/D104*100</f>
        <v>92.28775113415425</v>
      </c>
      <c r="J104"/>
      <c r="K104"/>
      <c r="L104"/>
      <c r="M104"/>
      <c r="N104"/>
      <c r="O104"/>
    </row>
    <row r="105" spans="1:15" ht="12.75" customHeight="1">
      <c r="A105" s="593" t="s">
        <v>785</v>
      </c>
      <c r="B105" s="810"/>
      <c r="C105" s="594" t="s">
        <v>786</v>
      </c>
      <c r="D105" s="326">
        <v>2977</v>
      </c>
      <c r="E105" s="326">
        <v>1211</v>
      </c>
      <c r="F105" s="807">
        <f>+E105/D105*100</f>
        <v>40.67853543836076</v>
      </c>
      <c r="J105"/>
      <c r="K105"/>
      <c r="L105"/>
      <c r="M105"/>
      <c r="N105"/>
      <c r="O105"/>
    </row>
    <row r="106" spans="1:15" ht="12.75" customHeight="1">
      <c r="A106" s="593" t="s">
        <v>787</v>
      </c>
      <c r="B106" s="810"/>
      <c r="C106" s="594" t="s">
        <v>788</v>
      </c>
      <c r="D106" s="326">
        <v>180</v>
      </c>
      <c r="E106" s="326">
        <v>31</v>
      </c>
      <c r="F106" s="807">
        <f>+E106/D106*100</f>
        <v>17.22222222222222</v>
      </c>
      <c r="J106"/>
      <c r="K106"/>
      <c r="L106"/>
      <c r="M106"/>
      <c r="N106"/>
      <c r="O106"/>
    </row>
    <row r="107" spans="1:15" ht="12.75" customHeight="1">
      <c r="A107" s="593" t="s">
        <v>789</v>
      </c>
      <c r="B107" s="810"/>
      <c r="C107" s="594" t="s">
        <v>790</v>
      </c>
      <c r="D107" s="326"/>
      <c r="E107" s="326"/>
      <c r="F107" s="833"/>
      <c r="J107"/>
      <c r="K107"/>
      <c r="L107"/>
      <c r="M107"/>
      <c r="N107"/>
      <c r="O107"/>
    </row>
    <row r="108" spans="1:15" ht="12.75" customHeight="1">
      <c r="A108" s="593" t="s">
        <v>791</v>
      </c>
      <c r="B108" s="810"/>
      <c r="C108" s="594" t="s">
        <v>792</v>
      </c>
      <c r="D108" s="326">
        <v>24930</v>
      </c>
      <c r="E108" s="326">
        <v>13725</v>
      </c>
      <c r="F108" s="807">
        <f>+E108/D108*100</f>
        <v>55.054151624548744</v>
      </c>
      <c r="J108"/>
      <c r="K108"/>
      <c r="L108"/>
      <c r="M108"/>
      <c r="N108"/>
      <c r="O108"/>
    </row>
    <row r="109" spans="1:15" ht="12.75" customHeight="1">
      <c r="A109" s="593" t="s">
        <v>793</v>
      </c>
      <c r="B109" s="810"/>
      <c r="C109" s="594" t="s">
        <v>794</v>
      </c>
      <c r="D109" s="326">
        <v>64</v>
      </c>
      <c r="E109" s="326">
        <v>12</v>
      </c>
      <c r="F109" s="807">
        <f>+E109/D109*100</f>
        <v>18.75</v>
      </c>
      <c r="J109"/>
      <c r="K109"/>
      <c r="L109"/>
      <c r="M109"/>
      <c r="N109"/>
      <c r="O109"/>
    </row>
    <row r="110" spans="1:15" ht="12.75" customHeight="1">
      <c r="A110" s="593" t="s">
        <v>795</v>
      </c>
      <c r="B110" s="810"/>
      <c r="C110" s="594" t="s">
        <v>796</v>
      </c>
      <c r="D110" s="326">
        <v>24800</v>
      </c>
      <c r="E110" s="326">
        <v>15006</v>
      </c>
      <c r="F110" s="807">
        <f>+E110/D110*100</f>
        <v>60.50806451612903</v>
      </c>
      <c r="J110"/>
      <c r="K110"/>
      <c r="L110"/>
      <c r="M110"/>
      <c r="N110"/>
      <c r="O110"/>
    </row>
    <row r="111" spans="1:15" ht="12.75" customHeight="1">
      <c r="A111" s="593" t="s">
        <v>797</v>
      </c>
      <c r="B111" s="810"/>
      <c r="C111" s="594" t="s">
        <v>798</v>
      </c>
      <c r="D111" s="326"/>
      <c r="E111" s="326"/>
      <c r="F111" s="833"/>
      <c r="J111"/>
      <c r="K111"/>
      <c r="L111"/>
      <c r="M111"/>
      <c r="N111"/>
      <c r="O111"/>
    </row>
    <row r="112" spans="1:15" ht="12.75" customHeight="1">
      <c r="A112" s="825"/>
      <c r="B112" s="826"/>
      <c r="C112" s="626" t="s">
        <v>799</v>
      </c>
      <c r="D112" s="627"/>
      <c r="E112" s="627"/>
      <c r="F112" s="803" t="s">
        <v>121</v>
      </c>
      <c r="J112"/>
      <c r="K112"/>
      <c r="L112"/>
      <c r="M112"/>
      <c r="N112"/>
      <c r="O112"/>
    </row>
    <row r="113" spans="1:15" ht="16.5" customHeight="1">
      <c r="A113" s="593" t="s">
        <v>800</v>
      </c>
      <c r="B113" s="810"/>
      <c r="C113" s="594" t="s">
        <v>801</v>
      </c>
      <c r="D113" s="326"/>
      <c r="E113" s="326"/>
      <c r="F113" s="833"/>
      <c r="J113"/>
      <c r="K113"/>
      <c r="L113"/>
      <c r="M113"/>
      <c r="N113"/>
      <c r="O113"/>
    </row>
    <row r="114" spans="1:15" ht="12.75" customHeight="1">
      <c r="A114" s="593" t="s">
        <v>802</v>
      </c>
      <c r="B114" s="810"/>
      <c r="C114" s="594" t="s">
        <v>803</v>
      </c>
      <c r="D114" s="326"/>
      <c r="E114" s="326"/>
      <c r="F114" s="833"/>
      <c r="J114"/>
      <c r="K114"/>
      <c r="L114"/>
      <c r="M114"/>
      <c r="N114"/>
      <c r="O114"/>
    </row>
    <row r="115" spans="1:15" ht="13.5" customHeight="1">
      <c r="A115" s="593" t="s">
        <v>804</v>
      </c>
      <c r="B115" s="810"/>
      <c r="C115" s="594" t="s">
        <v>805</v>
      </c>
      <c r="D115" s="326"/>
      <c r="E115" s="326"/>
      <c r="F115" s="833"/>
      <c r="J115"/>
      <c r="K115"/>
      <c r="L115"/>
      <c r="M115"/>
      <c r="N115"/>
      <c r="O115"/>
    </row>
    <row r="116" spans="1:15" ht="16.5" customHeight="1">
      <c r="A116" s="593" t="s">
        <v>806</v>
      </c>
      <c r="B116" s="810"/>
      <c r="C116" s="594" t="s">
        <v>807</v>
      </c>
      <c r="D116" s="326"/>
      <c r="E116" s="326"/>
      <c r="F116" s="833"/>
      <c r="J116"/>
      <c r="K116"/>
      <c r="L116"/>
      <c r="M116"/>
      <c r="N116"/>
      <c r="O116"/>
    </row>
    <row r="117" spans="1:15" ht="24" customHeight="1">
      <c r="A117" s="593" t="s">
        <v>808</v>
      </c>
      <c r="B117" s="810"/>
      <c r="C117" s="594" t="s">
        <v>809</v>
      </c>
      <c r="D117" s="326"/>
      <c r="E117" s="326"/>
      <c r="F117" s="833"/>
      <c r="J117"/>
      <c r="K117"/>
      <c r="L117"/>
      <c r="M117"/>
      <c r="N117"/>
      <c r="O117"/>
    </row>
    <row r="118" spans="1:15" ht="12.75" customHeight="1">
      <c r="A118" s="593" t="s">
        <v>810</v>
      </c>
      <c r="B118" s="810"/>
      <c r="C118" s="594" t="s">
        <v>811</v>
      </c>
      <c r="D118" s="326"/>
      <c r="E118" s="326"/>
      <c r="F118" s="833"/>
      <c r="J118"/>
      <c r="K118"/>
      <c r="L118"/>
      <c r="M118"/>
      <c r="N118"/>
      <c r="O118"/>
    </row>
    <row r="119" spans="1:15" ht="12.75" customHeight="1">
      <c r="A119" s="821"/>
      <c r="B119" s="822"/>
      <c r="C119" s="626" t="s">
        <v>812</v>
      </c>
      <c r="D119" s="802">
        <v>45880</v>
      </c>
      <c r="E119" s="802">
        <f>+E120+E122</f>
        <v>20606</v>
      </c>
      <c r="F119" s="803">
        <f>+E119/D119*100</f>
        <v>44.9128160418483</v>
      </c>
      <c r="J119"/>
      <c r="K119"/>
      <c r="L119"/>
      <c r="M119"/>
      <c r="N119"/>
      <c r="O119"/>
    </row>
    <row r="120" spans="1:15" ht="12.75" customHeight="1">
      <c r="A120" s="834" t="s">
        <v>813</v>
      </c>
      <c r="B120" s="835"/>
      <c r="C120" s="836" t="s">
        <v>814</v>
      </c>
      <c r="D120" s="327">
        <v>130</v>
      </c>
      <c r="E120" s="327">
        <v>36</v>
      </c>
      <c r="F120" s="807">
        <f>+E120/D120*100</f>
        <v>27.692307692307693</v>
      </c>
      <c r="J120"/>
      <c r="K120"/>
      <c r="L120"/>
      <c r="M120"/>
      <c r="N120"/>
      <c r="O120"/>
    </row>
    <row r="121" spans="1:15" ht="12.75" customHeight="1">
      <c r="A121" s="834" t="s">
        <v>815</v>
      </c>
      <c r="B121" s="835"/>
      <c r="C121" s="836" t="s">
        <v>816</v>
      </c>
      <c r="D121" s="327"/>
      <c r="E121" s="327"/>
      <c r="F121" s="807"/>
      <c r="J121"/>
      <c r="K121"/>
      <c r="L121"/>
      <c r="M121"/>
      <c r="N121"/>
      <c r="O121"/>
    </row>
    <row r="122" spans="1:15" ht="33.75" customHeight="1">
      <c r="A122" s="834" t="s">
        <v>817</v>
      </c>
      <c r="B122" s="835"/>
      <c r="C122" s="836" t="s">
        <v>818</v>
      </c>
      <c r="D122" s="327">
        <v>26000</v>
      </c>
      <c r="E122" s="327">
        <v>20570</v>
      </c>
      <c r="F122" s="807">
        <f>+E122/D122*100</f>
        <v>79.11538461538463</v>
      </c>
      <c r="J122"/>
      <c r="K122"/>
      <c r="L122"/>
      <c r="M122"/>
      <c r="N122"/>
      <c r="O122"/>
    </row>
    <row r="123" spans="1:15" ht="12.75" customHeight="1">
      <c r="A123" s="834" t="s">
        <v>819</v>
      </c>
      <c r="B123" s="835"/>
      <c r="C123" s="836" t="s">
        <v>820</v>
      </c>
      <c r="D123" s="327">
        <v>7500</v>
      </c>
      <c r="E123" s="327"/>
      <c r="F123" s="807">
        <f>+E123/D123*100</f>
        <v>0</v>
      </c>
      <c r="J123"/>
      <c r="K123"/>
      <c r="L123"/>
      <c r="M123"/>
      <c r="N123"/>
      <c r="O123"/>
    </row>
    <row r="124" spans="1:15" ht="12.75" customHeight="1">
      <c r="A124" s="834" t="s">
        <v>821</v>
      </c>
      <c r="B124" s="835"/>
      <c r="C124" s="836" t="s">
        <v>822</v>
      </c>
      <c r="D124" s="327">
        <v>2350</v>
      </c>
      <c r="E124" s="327"/>
      <c r="F124" s="807">
        <f>+E124/D124*100</f>
        <v>0</v>
      </c>
      <c r="J124"/>
      <c r="K124"/>
      <c r="L124"/>
      <c r="M124"/>
      <c r="N124"/>
      <c r="O124"/>
    </row>
    <row r="125" spans="1:15" ht="12.75" customHeight="1">
      <c r="A125" s="834" t="s">
        <v>823</v>
      </c>
      <c r="B125" s="835"/>
      <c r="C125" s="836" t="s">
        <v>824</v>
      </c>
      <c r="D125" s="327"/>
      <c r="E125" s="327"/>
      <c r="F125" s="807"/>
      <c r="J125"/>
      <c r="K125"/>
      <c r="L125"/>
      <c r="M125"/>
      <c r="N125"/>
      <c r="O125"/>
    </row>
    <row r="126" spans="1:15" ht="12.75" customHeight="1">
      <c r="A126" s="834" t="s">
        <v>825</v>
      </c>
      <c r="B126" s="835"/>
      <c r="C126" s="836" t="s">
        <v>826</v>
      </c>
      <c r="D126" s="327"/>
      <c r="E126" s="327"/>
      <c r="F126" s="807"/>
      <c r="J126"/>
      <c r="K126"/>
      <c r="L126"/>
      <c r="M126"/>
      <c r="N126"/>
      <c r="O126"/>
    </row>
    <row r="127" spans="1:15" ht="12.75" customHeight="1">
      <c r="A127" s="834" t="s">
        <v>827</v>
      </c>
      <c r="B127" s="835"/>
      <c r="C127" s="836" t="s">
        <v>828</v>
      </c>
      <c r="D127" s="327"/>
      <c r="E127" s="327"/>
      <c r="F127" s="807"/>
      <c r="J127"/>
      <c r="K127"/>
      <c r="L127"/>
      <c r="M127"/>
      <c r="N127"/>
      <c r="O127"/>
    </row>
    <row r="128" spans="1:15" ht="12.75" customHeight="1">
      <c r="A128" s="834" t="s">
        <v>829</v>
      </c>
      <c r="B128" s="835"/>
      <c r="C128" s="836" t="s">
        <v>830</v>
      </c>
      <c r="D128" s="327"/>
      <c r="E128" s="327"/>
      <c r="F128" s="807"/>
      <c r="J128"/>
      <c r="K128"/>
      <c r="L128"/>
      <c r="M128"/>
      <c r="N128"/>
      <c r="O128"/>
    </row>
    <row r="129" spans="1:15" ht="12.75" customHeight="1">
      <c r="A129" s="834" t="s">
        <v>831</v>
      </c>
      <c r="B129" s="835"/>
      <c r="C129" s="836" t="s">
        <v>832</v>
      </c>
      <c r="D129" s="327"/>
      <c r="E129" s="327"/>
      <c r="F129" s="807"/>
      <c r="J129"/>
      <c r="K129"/>
      <c r="L129"/>
      <c r="M129"/>
      <c r="N129"/>
      <c r="O129"/>
    </row>
    <row r="130" spans="1:15" ht="23.25" customHeight="1">
      <c r="A130" s="834" t="s">
        <v>833</v>
      </c>
      <c r="B130" s="835"/>
      <c r="C130" s="836" t="s">
        <v>834</v>
      </c>
      <c r="D130" s="327"/>
      <c r="E130" s="327"/>
      <c r="F130" s="807"/>
      <c r="J130"/>
      <c r="K130"/>
      <c r="L130"/>
      <c r="M130"/>
      <c r="N130"/>
      <c r="O130"/>
    </row>
    <row r="131" spans="1:15" ht="12.75" customHeight="1">
      <c r="A131" s="834" t="s">
        <v>835</v>
      </c>
      <c r="B131" s="835"/>
      <c r="C131" s="836" t="s">
        <v>836</v>
      </c>
      <c r="D131" s="327"/>
      <c r="E131" s="327"/>
      <c r="F131" s="807"/>
      <c r="J131"/>
      <c r="K131"/>
      <c r="L131"/>
      <c r="M131"/>
      <c r="N131"/>
      <c r="O131"/>
    </row>
    <row r="132" spans="1:15" ht="12.75" customHeight="1">
      <c r="A132" s="834" t="s">
        <v>837</v>
      </c>
      <c r="B132" s="835"/>
      <c r="C132" s="836" t="s">
        <v>838</v>
      </c>
      <c r="D132" s="327"/>
      <c r="E132" s="327"/>
      <c r="F132" s="807"/>
      <c r="J132"/>
      <c r="K132"/>
      <c r="L132"/>
      <c r="M132"/>
      <c r="N132"/>
      <c r="O132"/>
    </row>
    <row r="133" spans="1:15" ht="12.75" customHeight="1">
      <c r="A133" s="834" t="s">
        <v>839</v>
      </c>
      <c r="B133" s="835"/>
      <c r="C133" s="836" t="s">
        <v>840</v>
      </c>
      <c r="D133" s="327"/>
      <c r="E133" s="327"/>
      <c r="F133" s="807"/>
      <c r="J133"/>
      <c r="K133"/>
      <c r="L133"/>
      <c r="M133"/>
      <c r="N133"/>
      <c r="O133"/>
    </row>
    <row r="134" spans="1:15" ht="12.75" customHeight="1">
      <c r="A134" s="834" t="s">
        <v>841</v>
      </c>
      <c r="B134" s="835"/>
      <c r="C134" s="836" t="s">
        <v>842</v>
      </c>
      <c r="D134" s="327">
        <v>9900</v>
      </c>
      <c r="E134" s="327"/>
      <c r="F134" s="807">
        <f>+E134/D134*100</f>
        <v>0</v>
      </c>
      <c r="J134"/>
      <c r="K134"/>
      <c r="L134"/>
      <c r="M134"/>
      <c r="N134"/>
      <c r="O134"/>
    </row>
    <row r="135" spans="1:15" ht="12.75" customHeight="1">
      <c r="A135" s="834" t="s">
        <v>843</v>
      </c>
      <c r="B135" s="835"/>
      <c r="C135" s="836" t="s">
        <v>844</v>
      </c>
      <c r="D135" s="327"/>
      <c r="E135" s="327"/>
      <c r="F135" s="807"/>
      <c r="J135"/>
      <c r="K135"/>
      <c r="L135"/>
      <c r="M135"/>
      <c r="N135"/>
      <c r="O135"/>
    </row>
    <row r="136" spans="1:15" ht="12.75" customHeight="1">
      <c r="A136" s="834" t="s">
        <v>845</v>
      </c>
      <c r="B136" s="835"/>
      <c r="C136" s="836" t="s">
        <v>846</v>
      </c>
      <c r="D136" s="327"/>
      <c r="E136" s="327"/>
      <c r="F136" s="807"/>
      <c r="J136"/>
      <c r="K136"/>
      <c r="L136"/>
      <c r="M136"/>
      <c r="N136"/>
      <c r="O136"/>
    </row>
    <row r="137" spans="1:15" ht="12.75" customHeight="1">
      <c r="A137" s="821"/>
      <c r="B137" s="822"/>
      <c r="C137" s="626" t="s">
        <v>847</v>
      </c>
      <c r="D137" s="802">
        <v>3500</v>
      </c>
      <c r="E137" s="802">
        <v>2557</v>
      </c>
      <c r="F137" s="803">
        <f>+E137/D137*100</f>
        <v>73.05714285714285</v>
      </c>
      <c r="G137" s="273" t="s">
        <v>121</v>
      </c>
      <c r="J137"/>
      <c r="K137"/>
      <c r="L137"/>
      <c r="M137"/>
      <c r="N137"/>
      <c r="O137"/>
    </row>
    <row r="138" spans="1:15" ht="12.75" customHeight="1">
      <c r="A138" s="593" t="s">
        <v>497</v>
      </c>
      <c r="B138" s="810" t="s">
        <v>424</v>
      </c>
      <c r="C138" s="594" t="s">
        <v>498</v>
      </c>
      <c r="D138" s="327">
        <v>3500</v>
      </c>
      <c r="E138" s="327">
        <v>2557</v>
      </c>
      <c r="F138" s="807">
        <f>+E138/D138*100</f>
        <v>73.05714285714285</v>
      </c>
      <c r="J138"/>
      <c r="K138"/>
      <c r="L138"/>
      <c r="M138"/>
      <c r="N138"/>
      <c r="O138"/>
    </row>
    <row r="139" spans="1:15" ht="12.75" customHeight="1">
      <c r="A139" s="593" t="s">
        <v>848</v>
      </c>
      <c r="B139" s="810"/>
      <c r="C139" s="594" t="s">
        <v>849</v>
      </c>
      <c r="D139" s="327"/>
      <c r="E139" s="327"/>
      <c r="F139" s="807"/>
      <c r="J139"/>
      <c r="K139"/>
      <c r="L139"/>
      <c r="M139"/>
      <c r="N139"/>
      <c r="O139"/>
    </row>
    <row r="140" spans="1:15" ht="12.75" customHeight="1">
      <c r="A140" s="593" t="s">
        <v>850</v>
      </c>
      <c r="B140" s="810"/>
      <c r="C140" s="594" t="s">
        <v>851</v>
      </c>
      <c r="D140" s="327"/>
      <c r="E140" s="327"/>
      <c r="F140" s="807"/>
      <c r="J140"/>
      <c r="K140"/>
      <c r="L140"/>
      <c r="M140"/>
      <c r="N140"/>
      <c r="O140"/>
    </row>
    <row r="141" spans="1:15" ht="12.75" customHeight="1">
      <c r="A141" s="593" t="s">
        <v>852</v>
      </c>
      <c r="B141" s="810"/>
      <c r="C141" s="594" t="s">
        <v>853</v>
      </c>
      <c r="D141" s="327"/>
      <c r="E141" s="327"/>
      <c r="F141" s="807"/>
      <c r="J141"/>
      <c r="K141"/>
      <c r="L141"/>
      <c r="M141"/>
      <c r="N141"/>
      <c r="O141"/>
    </row>
    <row r="142" spans="1:15" ht="12.75" customHeight="1">
      <c r="A142" s="821"/>
      <c r="B142" s="822"/>
      <c r="C142" s="626" t="s">
        <v>331</v>
      </c>
      <c r="D142" s="802">
        <v>80300</v>
      </c>
      <c r="E142" s="802">
        <f>+E148+E149</f>
        <v>68757</v>
      </c>
      <c r="F142" s="803">
        <f>+E142/D142*100</f>
        <v>85.62515566625154</v>
      </c>
      <c r="J142"/>
      <c r="K142"/>
      <c r="L142"/>
      <c r="M142"/>
      <c r="N142"/>
      <c r="O142"/>
    </row>
    <row r="143" spans="1:15" ht="38.25" customHeight="1">
      <c r="A143" s="837" t="s">
        <v>256</v>
      </c>
      <c r="B143" s="623"/>
      <c r="C143" s="838" t="s">
        <v>257</v>
      </c>
      <c r="D143" s="546">
        <v>6610</v>
      </c>
      <c r="E143" s="546" t="s">
        <v>121</v>
      </c>
      <c r="F143" s="807">
        <f>+E143/D143*100</f>
        <v>0</v>
      </c>
      <c r="G143" s="273" t="s">
        <v>121</v>
      </c>
      <c r="H143" s="273" t="s">
        <v>121</v>
      </c>
      <c r="J143"/>
      <c r="K143"/>
      <c r="L143"/>
      <c r="M143"/>
      <c r="N143"/>
      <c r="O143"/>
    </row>
    <row r="144" spans="1:15" ht="36.75" customHeight="1">
      <c r="A144" s="839" t="s">
        <v>506</v>
      </c>
      <c r="B144" s="623"/>
      <c r="C144" s="624" t="s">
        <v>260</v>
      </c>
      <c r="D144" s="327">
        <v>1230</v>
      </c>
      <c r="E144" s="327" t="s">
        <v>121</v>
      </c>
      <c r="F144" s="807">
        <f>+E144/D144*100</f>
        <v>0</v>
      </c>
      <c r="J144"/>
      <c r="K144"/>
      <c r="L144"/>
      <c r="M144"/>
      <c r="N144"/>
      <c r="O144"/>
    </row>
    <row r="145" spans="1:15" ht="28.5" customHeight="1">
      <c r="A145" s="840" t="s">
        <v>854</v>
      </c>
      <c r="B145" s="623"/>
      <c r="C145" s="624" t="s">
        <v>855</v>
      </c>
      <c r="D145" s="327">
        <v>150</v>
      </c>
      <c r="E145" s="327" t="s">
        <v>121</v>
      </c>
      <c r="F145" s="807">
        <f>+E145/D145*100</f>
        <v>0</v>
      </c>
      <c r="J145"/>
      <c r="K145"/>
      <c r="L145"/>
      <c r="M145"/>
      <c r="N145"/>
      <c r="O145"/>
    </row>
    <row r="146" spans="1:15" ht="27" customHeight="1">
      <c r="A146" s="840" t="s">
        <v>856</v>
      </c>
      <c r="B146" s="623"/>
      <c r="C146" s="624" t="s">
        <v>857</v>
      </c>
      <c r="D146" s="327"/>
      <c r="E146" s="327"/>
      <c r="F146" s="807"/>
      <c r="J146"/>
      <c r="K146"/>
      <c r="L146"/>
      <c r="M146"/>
      <c r="N146"/>
      <c r="O146"/>
    </row>
    <row r="147" spans="1:15" ht="31.5" customHeight="1">
      <c r="A147" s="840" t="s">
        <v>265</v>
      </c>
      <c r="B147" s="623"/>
      <c r="C147" s="624" t="s">
        <v>858</v>
      </c>
      <c r="D147" s="327">
        <v>150</v>
      </c>
      <c r="E147" s="327" t="s">
        <v>121</v>
      </c>
      <c r="F147" s="807">
        <f>+E147/D147*100</f>
        <v>0</v>
      </c>
      <c r="J147"/>
      <c r="K147"/>
      <c r="L147"/>
      <c r="M147"/>
      <c r="N147"/>
      <c r="O147"/>
    </row>
    <row r="148" spans="1:15" ht="29.25" customHeight="1">
      <c r="A148" s="325" t="s">
        <v>267</v>
      </c>
      <c r="B148" s="326"/>
      <c r="C148" s="317" t="s">
        <v>268</v>
      </c>
      <c r="D148" s="444">
        <v>40000</v>
      </c>
      <c r="E148" s="444">
        <v>32964</v>
      </c>
      <c r="F148" s="807">
        <f>+E148/D148*100</f>
        <v>82.41000000000001</v>
      </c>
      <c r="J148"/>
      <c r="K148"/>
      <c r="L148"/>
      <c r="M148"/>
      <c r="N148"/>
      <c r="O148"/>
    </row>
    <row r="149" spans="1:15" ht="33" customHeight="1">
      <c r="A149" s="325" t="s">
        <v>269</v>
      </c>
      <c r="B149" s="326"/>
      <c r="C149" s="317" t="s">
        <v>270</v>
      </c>
      <c r="D149" s="327">
        <v>40000</v>
      </c>
      <c r="E149" s="327">
        <v>35793</v>
      </c>
      <c r="F149" s="807">
        <f>+E149/D149*100</f>
        <v>89.4825</v>
      </c>
      <c r="J149"/>
      <c r="K149"/>
      <c r="L149"/>
      <c r="M149"/>
      <c r="N149"/>
      <c r="O149"/>
    </row>
    <row r="150" spans="1:15" ht="12.75" customHeight="1">
      <c r="A150" s="841"/>
      <c r="B150" s="842"/>
      <c r="C150" s="843" t="s">
        <v>859</v>
      </c>
      <c r="D150" s="844"/>
      <c r="E150" s="844"/>
      <c r="F150" s="845"/>
      <c r="J150"/>
      <c r="K150"/>
      <c r="L150"/>
      <c r="M150"/>
      <c r="N150"/>
      <c r="O150"/>
    </row>
    <row r="151" spans="1:15" ht="12.75" customHeight="1">
      <c r="A151" s="846"/>
      <c r="B151" s="847"/>
      <c r="C151" s="848" t="s">
        <v>860</v>
      </c>
      <c r="D151" s="849"/>
      <c r="E151" s="849"/>
      <c r="F151" s="850"/>
      <c r="J151"/>
      <c r="K151"/>
      <c r="L151"/>
      <c r="M151"/>
      <c r="N151"/>
      <c r="O151"/>
    </row>
    <row r="152" spans="1:15" ht="24.75" customHeight="1">
      <c r="A152" s="846" t="s">
        <v>861</v>
      </c>
      <c r="B152" s="847"/>
      <c r="C152" s="851" t="s">
        <v>862</v>
      </c>
      <c r="D152" s="849"/>
      <c r="E152" s="849"/>
      <c r="F152" s="850"/>
      <c r="J152"/>
      <c r="K152"/>
      <c r="L152"/>
      <c r="M152"/>
      <c r="N152"/>
      <c r="O152"/>
    </row>
    <row r="153" spans="1:15" ht="12.75" customHeight="1">
      <c r="A153" s="593" t="s">
        <v>863</v>
      </c>
      <c r="B153" s="810"/>
      <c r="C153" s="594" t="s">
        <v>864</v>
      </c>
      <c r="D153" s="327"/>
      <c r="E153" s="327"/>
      <c r="F153" s="807"/>
      <c r="H153" s="273" t="s">
        <v>121</v>
      </c>
      <c r="J153"/>
      <c r="K153"/>
      <c r="L153"/>
      <c r="M153"/>
      <c r="N153"/>
      <c r="O153"/>
    </row>
    <row r="154" spans="1:15" ht="12.75" customHeight="1">
      <c r="A154" s="841"/>
      <c r="B154" s="842"/>
      <c r="C154" s="843" t="s">
        <v>865</v>
      </c>
      <c r="D154" s="844"/>
      <c r="E154" s="844"/>
      <c r="F154" s="845"/>
      <c r="J154"/>
      <c r="K154"/>
      <c r="L154"/>
      <c r="M154"/>
      <c r="N154"/>
      <c r="O154"/>
    </row>
    <row r="155" spans="1:15" ht="12.75" customHeight="1">
      <c r="A155" s="841"/>
      <c r="B155" s="842"/>
      <c r="C155" s="843" t="s">
        <v>866</v>
      </c>
      <c r="D155" s="852">
        <v>588922</v>
      </c>
      <c r="E155" s="852">
        <f>+E142+E137+E119+E55+E27+E20+E8+E4</f>
        <v>497483</v>
      </c>
      <c r="F155" s="853">
        <f>+E155/D155*100</f>
        <v>84.47349564118848</v>
      </c>
      <c r="I155" s="273" t="s">
        <v>121</v>
      </c>
      <c r="J155"/>
      <c r="K155"/>
      <c r="L155"/>
      <c r="M155"/>
      <c r="N155"/>
      <c r="O155"/>
    </row>
    <row r="156" spans="1:15" ht="12.75" customHeight="1">
      <c r="A156" s="854"/>
      <c r="B156" s="855"/>
      <c r="C156" s="856" t="s">
        <v>867</v>
      </c>
      <c r="D156" s="543">
        <v>72000</v>
      </c>
      <c r="E156" s="543">
        <v>82495</v>
      </c>
      <c r="F156" s="857">
        <f>+E156/D156*100</f>
        <v>114.57638888888889</v>
      </c>
      <c r="I156" s="273" t="s">
        <v>121</v>
      </c>
      <c r="J156"/>
      <c r="K156"/>
      <c r="L156"/>
      <c r="M156"/>
      <c r="N156"/>
      <c r="O156"/>
    </row>
    <row r="157" spans="1:15" ht="23.25" customHeight="1">
      <c r="A157" s="858" t="s">
        <v>868</v>
      </c>
      <c r="B157" s="858"/>
      <c r="C157" s="858"/>
      <c r="D157" s="858"/>
      <c r="E157" s="858"/>
      <c r="F157" s="858"/>
      <c r="H157"/>
      <c r="I157" t="s">
        <v>121</v>
      </c>
      <c r="J157"/>
      <c r="K157"/>
      <c r="L157"/>
      <c r="M157"/>
      <c r="N157"/>
      <c r="O157"/>
    </row>
    <row r="158" spans="1:15" ht="47.25" customHeight="1">
      <c r="A158" s="859" t="s">
        <v>256</v>
      </c>
      <c r="B158" s="860"/>
      <c r="C158" s="861" t="s">
        <v>257</v>
      </c>
      <c r="D158" s="862">
        <v>6610</v>
      </c>
      <c r="E158" s="863" t="s">
        <v>869</v>
      </c>
      <c r="F158" s="864">
        <v>3645</v>
      </c>
      <c r="G158" s="865"/>
      <c r="H158" s="866"/>
      <c r="I158" s="866" t="s">
        <v>121</v>
      </c>
      <c r="J158"/>
      <c r="K158"/>
      <c r="L158"/>
      <c r="M158"/>
      <c r="N158"/>
      <c r="O158"/>
    </row>
    <row r="159" spans="1:15" ht="47.25" customHeight="1">
      <c r="A159" s="867" t="s">
        <v>506</v>
      </c>
      <c r="B159" s="860"/>
      <c r="C159" s="868" t="s">
        <v>507</v>
      </c>
      <c r="D159" s="869">
        <v>150</v>
      </c>
      <c r="E159" s="863" t="s">
        <v>869</v>
      </c>
      <c r="F159" s="864">
        <v>82</v>
      </c>
      <c r="G159" s="865"/>
      <c r="H159" s="866"/>
      <c r="I159" s="866"/>
      <c r="J159"/>
      <c r="K159"/>
      <c r="L159"/>
      <c r="M159"/>
      <c r="N159"/>
      <c r="O159"/>
    </row>
    <row r="160" spans="1:15" ht="23.25" customHeight="1">
      <c r="A160" s="266" t="s">
        <v>165</v>
      </c>
      <c r="B160" s="266"/>
      <c r="C160" s="266"/>
      <c r="D160" s="267" t="s">
        <v>278</v>
      </c>
      <c r="E160" s="267"/>
      <c r="F160" s="741"/>
      <c r="H160"/>
      <c r="I160"/>
      <c r="J160"/>
      <c r="K160"/>
      <c r="L160"/>
      <c r="M160"/>
      <c r="N160"/>
      <c r="O160"/>
    </row>
    <row r="161" spans="1:15" ht="36.75" customHeight="1">
      <c r="A161" s="269" t="s">
        <v>279</v>
      </c>
      <c r="B161" s="269"/>
      <c r="C161" s="269"/>
      <c r="D161" s="270" t="s">
        <v>188</v>
      </c>
      <c r="E161" s="270"/>
      <c r="F161" s="270"/>
      <c r="G161" s="270"/>
      <c r="H161" s="270"/>
      <c r="I161" s="270"/>
      <c r="J161"/>
      <c r="K161"/>
      <c r="L161"/>
      <c r="M161"/>
      <c r="N161"/>
      <c r="O161"/>
    </row>
    <row r="162" spans="1:15" ht="45" customHeight="1">
      <c r="A162" s="268"/>
      <c r="B162" s="268"/>
      <c r="C162" s="268"/>
      <c r="D162" s="268"/>
      <c r="E162" s="268"/>
      <c r="F162" s="742"/>
      <c r="H162"/>
      <c r="I162"/>
      <c r="J162"/>
      <c r="K162"/>
      <c r="L162"/>
      <c r="M162"/>
      <c r="N162"/>
      <c r="O162"/>
    </row>
    <row r="163" spans="1:15" ht="44.25" customHeight="1">
      <c r="A163"/>
      <c r="B163"/>
      <c r="C163"/>
      <c r="D163"/>
      <c r="E163"/>
      <c r="F163" s="386"/>
      <c r="H163"/>
      <c r="I163"/>
      <c r="J163"/>
      <c r="K163"/>
      <c r="L163"/>
      <c r="M163"/>
      <c r="N163"/>
      <c r="O163"/>
    </row>
    <row r="164" spans="1:15" ht="37.5" customHeight="1">
      <c r="A164"/>
      <c r="B164"/>
      <c r="C164"/>
      <c r="D164"/>
      <c r="E164"/>
      <c r="F164" s="386"/>
      <c r="H164"/>
      <c r="I164"/>
      <c r="J164"/>
      <c r="K164"/>
      <c r="L164"/>
      <c r="M164"/>
      <c r="N164"/>
      <c r="O164"/>
    </row>
    <row r="165" spans="6:15" ht="24.75" customHeight="1">
      <c r="F165" s="870"/>
      <c r="H165"/>
      <c r="I165"/>
      <c r="J165"/>
      <c r="K165"/>
      <c r="L165"/>
      <c r="M165"/>
      <c r="N165"/>
      <c r="O165"/>
    </row>
    <row r="166" spans="6:15" ht="35.25" customHeight="1">
      <c r="F166" s="870"/>
      <c r="H166"/>
      <c r="I166"/>
      <c r="J166"/>
      <c r="K166"/>
      <c r="L166"/>
      <c r="M166"/>
      <c r="N166"/>
      <c r="O166"/>
    </row>
    <row r="167" spans="6:15" ht="23.25" customHeight="1">
      <c r="F167" s="870"/>
      <c r="J167"/>
      <c r="K167"/>
      <c r="L167"/>
      <c r="M167"/>
      <c r="N167"/>
      <c r="O167"/>
    </row>
    <row r="168" spans="6:15" ht="23.25" customHeight="1">
      <c r="F168" s="870"/>
      <c r="J168"/>
      <c r="K168"/>
      <c r="L168"/>
      <c r="M168"/>
      <c r="N168"/>
      <c r="O168"/>
    </row>
    <row r="169" spans="6:15" ht="23.25" customHeight="1">
      <c r="F169" s="870"/>
      <c r="J169"/>
      <c r="K169"/>
      <c r="L169"/>
      <c r="M169"/>
      <c r="N169"/>
      <c r="O169"/>
    </row>
    <row r="170" spans="6:15" ht="23.25" customHeight="1">
      <c r="F170" s="870"/>
      <c r="J170"/>
      <c r="K170"/>
      <c r="L170"/>
      <c r="M170"/>
      <c r="N170"/>
      <c r="O170"/>
    </row>
    <row r="171" spans="6:15" ht="23.25" customHeight="1">
      <c r="F171" s="870"/>
      <c r="G171" s="270"/>
      <c r="H171" s="270"/>
      <c r="I171" s="270"/>
      <c r="J171"/>
      <c r="K171"/>
      <c r="L171"/>
      <c r="M171"/>
      <c r="N171"/>
      <c r="O171"/>
    </row>
    <row r="172" spans="6:15" ht="23.25" customHeight="1">
      <c r="F172" s="870"/>
      <c r="J172"/>
      <c r="K172"/>
      <c r="L172"/>
      <c r="M172"/>
      <c r="N172"/>
      <c r="O172"/>
    </row>
    <row r="173" spans="6:15" ht="23.25" customHeight="1">
      <c r="F173" s="870"/>
      <c r="J173"/>
      <c r="K173"/>
      <c r="L173"/>
      <c r="M173"/>
      <c r="N173"/>
      <c r="O173"/>
    </row>
    <row r="174" spans="6:15" ht="23.25" customHeight="1">
      <c r="F174" s="870"/>
      <c r="J174"/>
      <c r="K174"/>
      <c r="L174"/>
      <c r="M174"/>
      <c r="N174"/>
      <c r="O174"/>
    </row>
    <row r="175" spans="10:15" ht="23.25" customHeight="1">
      <c r="J175"/>
      <c r="K175"/>
      <c r="L175"/>
      <c r="M175"/>
      <c r="N175"/>
      <c r="O175"/>
    </row>
    <row r="176" spans="10:15" ht="23.25" customHeight="1">
      <c r="J176"/>
      <c r="K176"/>
      <c r="L176"/>
      <c r="M176"/>
      <c r="N176"/>
      <c r="O176"/>
    </row>
    <row r="177" spans="10:15" ht="23.25" customHeight="1">
      <c r="J177"/>
      <c r="K177"/>
      <c r="L177"/>
      <c r="M177"/>
      <c r="N177"/>
      <c r="O177"/>
    </row>
    <row r="178" spans="10:15" ht="23.25" customHeight="1">
      <c r="J178"/>
      <c r="K178"/>
      <c r="L178"/>
      <c r="M178"/>
      <c r="N178"/>
      <c r="O178"/>
    </row>
    <row r="179" spans="10:15" ht="23.25" customHeight="1">
      <c r="J179"/>
      <c r="K179"/>
      <c r="L179"/>
      <c r="M179"/>
      <c r="N179"/>
      <c r="O179"/>
    </row>
    <row r="180" spans="10:15" ht="23.25" customHeight="1">
      <c r="J180"/>
      <c r="K180"/>
      <c r="L180"/>
      <c r="M180"/>
      <c r="N180"/>
      <c r="O180"/>
    </row>
    <row r="181" spans="10:15" ht="23.25" customHeight="1">
      <c r="J181"/>
      <c r="K181"/>
      <c r="L181"/>
      <c r="M181"/>
      <c r="N181"/>
      <c r="O181"/>
    </row>
    <row r="182" spans="10:15" ht="23.25" customHeight="1">
      <c r="J182"/>
      <c r="K182"/>
      <c r="L182"/>
      <c r="M182"/>
      <c r="N182"/>
      <c r="O182"/>
    </row>
    <row r="183" spans="10:15" ht="23.25" customHeight="1">
      <c r="J183"/>
      <c r="K183"/>
      <c r="L183"/>
      <c r="M183"/>
      <c r="N183"/>
      <c r="O183"/>
    </row>
    <row r="184" spans="10:15" ht="23.25" customHeight="1">
      <c r="J184"/>
      <c r="K184"/>
      <c r="L184"/>
      <c r="M184"/>
      <c r="N184"/>
      <c r="O184"/>
    </row>
    <row r="185" spans="10:15" ht="23.25" customHeight="1">
      <c r="J185"/>
      <c r="K185"/>
      <c r="L185"/>
      <c r="M185"/>
      <c r="N185"/>
      <c r="O185"/>
    </row>
    <row r="186" spans="10:15" ht="23.25" customHeight="1">
      <c r="J186"/>
      <c r="K186"/>
      <c r="L186"/>
      <c r="M186"/>
      <c r="N186"/>
      <c r="O186"/>
    </row>
  </sheetData>
  <sheetProtection selectLockedCells="1" selectUnlockedCells="1"/>
  <mergeCells count="2">
    <mergeCell ref="A157:F157"/>
    <mergeCell ref="A161:C161"/>
  </mergeCells>
  <printOptions/>
  <pageMargins left="0.7" right="0.7" top="0.5027777777777778" bottom="1.0611111111111111" header="0.5118055555555555" footer="0.3"/>
  <pageSetup horizontalDpi="300" verticalDpi="300" orientation="portrait" paperSize="9" scale="79"/>
  <headerFooter alignWithMargins="0">
    <oddFooter>&amp;R&amp;10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9">
      <selection activeCell="G56" sqref="G56"/>
    </sheetView>
  </sheetViews>
  <sheetFormatPr defaultColWidth="9.00390625" defaultRowHeight="14.25"/>
  <cols>
    <col min="1" max="1" width="10.875" style="387" customWidth="1"/>
    <col min="2" max="2" width="8.50390625" style="387" customWidth="1"/>
    <col min="3" max="3" width="39.875" style="387" customWidth="1"/>
    <col min="4" max="4" width="7.875" style="387" customWidth="1"/>
    <col min="5" max="5" width="8.00390625" style="387" customWidth="1"/>
    <col min="6" max="6" width="8.00390625" style="389" customWidth="1"/>
    <col min="7" max="8" width="8.50390625" style="387" customWidth="1"/>
    <col min="9" max="10" width="8.375" style="871" customWidth="1"/>
    <col min="11" max="100" width="8.50390625" style="387" customWidth="1"/>
    <col min="101" max="101" width="45.50390625" style="387" customWidth="1"/>
    <col min="102" max="250" width="8.50390625" style="387" customWidth="1"/>
    <col min="251" max="16384" width="10.50390625" style="0" customWidth="1"/>
  </cols>
  <sheetData>
    <row r="1" spans="1:2" ht="12.75">
      <c r="A1" s="486" t="s">
        <v>31</v>
      </c>
      <c r="B1" s="486"/>
    </row>
    <row r="2" ht="33" customHeight="1">
      <c r="F2" s="339" t="s">
        <v>870</v>
      </c>
    </row>
    <row r="3" spans="1:6" ht="36" customHeight="1">
      <c r="A3" s="281" t="s">
        <v>336</v>
      </c>
      <c r="B3" s="282" t="s">
        <v>282</v>
      </c>
      <c r="C3" s="341" t="s">
        <v>283</v>
      </c>
      <c r="D3" s="284" t="s">
        <v>337</v>
      </c>
      <c r="E3" s="285" t="s">
        <v>247</v>
      </c>
      <c r="F3" s="343" t="s">
        <v>285</v>
      </c>
    </row>
    <row r="4" spans="1:6" ht="12.75" customHeight="1">
      <c r="A4" s="872"/>
      <c r="B4" s="873"/>
      <c r="C4" s="426" t="s">
        <v>871</v>
      </c>
      <c r="D4" s="874"/>
      <c r="E4" s="874"/>
      <c r="F4" s="875"/>
    </row>
    <row r="5" spans="1:6" ht="12.75" customHeight="1">
      <c r="A5" s="424" t="s">
        <v>872</v>
      </c>
      <c r="B5" s="876"/>
      <c r="C5" s="403" t="s">
        <v>873</v>
      </c>
      <c r="D5" s="295"/>
      <c r="E5" s="295"/>
      <c r="F5" s="405"/>
    </row>
    <row r="6" spans="1:6" ht="12.75" customHeight="1">
      <c r="A6" s="424" t="s">
        <v>874</v>
      </c>
      <c r="B6" s="876"/>
      <c r="C6" s="403" t="s">
        <v>875</v>
      </c>
      <c r="D6" s="295"/>
      <c r="E6" s="295"/>
      <c r="F6" s="405"/>
    </row>
    <row r="7" spans="1:6" ht="12.75" customHeight="1">
      <c r="A7" s="424" t="s">
        <v>876</v>
      </c>
      <c r="B7" s="876"/>
      <c r="C7" s="403" t="s">
        <v>877</v>
      </c>
      <c r="D7" s="295"/>
      <c r="E7" s="295"/>
      <c r="F7" s="405"/>
    </row>
    <row r="8" spans="1:6" ht="12.75" customHeight="1">
      <c r="A8" s="424" t="s">
        <v>878</v>
      </c>
      <c r="B8" s="876"/>
      <c r="C8" s="403" t="s">
        <v>879</v>
      </c>
      <c r="D8" s="295"/>
      <c r="E8" s="295"/>
      <c r="F8" s="405"/>
    </row>
    <row r="9" spans="1:6" ht="12.75" customHeight="1">
      <c r="A9" s="424">
        <v>2200046</v>
      </c>
      <c r="B9" s="876">
        <v>12</v>
      </c>
      <c r="C9" s="403" t="s">
        <v>880</v>
      </c>
      <c r="D9" s="295"/>
      <c r="E9" s="295"/>
      <c r="F9" s="405"/>
    </row>
    <row r="10" spans="1:6" ht="12.75" customHeight="1">
      <c r="A10" s="424">
        <v>2200046</v>
      </c>
      <c r="B10" s="425" t="s">
        <v>327</v>
      </c>
      <c r="C10" s="403" t="s">
        <v>881</v>
      </c>
      <c r="D10" s="295"/>
      <c r="E10" s="295"/>
      <c r="F10" s="405"/>
    </row>
    <row r="11" spans="1:6" ht="12.75" customHeight="1">
      <c r="A11" s="424" t="s">
        <v>882</v>
      </c>
      <c r="B11" s="876"/>
      <c r="C11" s="403" t="s">
        <v>883</v>
      </c>
      <c r="D11" s="295"/>
      <c r="E11" s="295"/>
      <c r="F11" s="405"/>
    </row>
    <row r="12" spans="1:6" ht="12.75" customHeight="1">
      <c r="A12" s="424" t="s">
        <v>884</v>
      </c>
      <c r="B12" s="876"/>
      <c r="C12" s="403" t="s">
        <v>885</v>
      </c>
      <c r="D12" s="295"/>
      <c r="E12" s="295"/>
      <c r="F12" s="405"/>
    </row>
    <row r="13" spans="1:6" ht="21.75" customHeight="1">
      <c r="A13" s="424">
        <v>2200129</v>
      </c>
      <c r="B13" s="876"/>
      <c r="C13" s="403" t="s">
        <v>886</v>
      </c>
      <c r="D13" s="295"/>
      <c r="E13" s="295"/>
      <c r="F13" s="405"/>
    </row>
    <row r="14" spans="1:6" ht="24" customHeight="1">
      <c r="A14" s="424">
        <v>2200130</v>
      </c>
      <c r="B14" s="876"/>
      <c r="C14" s="403" t="s">
        <v>887</v>
      </c>
      <c r="D14" s="295"/>
      <c r="E14" s="295"/>
      <c r="F14" s="405"/>
    </row>
    <row r="15" spans="1:6" ht="12.75" customHeight="1">
      <c r="A15" s="424"/>
      <c r="B15" s="877"/>
      <c r="C15" s="399" t="s">
        <v>888</v>
      </c>
      <c r="D15" s="878"/>
      <c r="E15" s="878"/>
      <c r="F15" s="879"/>
    </row>
    <row r="16" spans="1:6" ht="12.75" customHeight="1">
      <c r="A16" s="872"/>
      <c r="B16" s="873"/>
      <c r="C16" s="426" t="s">
        <v>889</v>
      </c>
      <c r="D16" s="312">
        <v>3520</v>
      </c>
      <c r="E16" s="312">
        <v>1426</v>
      </c>
      <c r="F16" s="427">
        <f>+E16/D16*100</f>
        <v>40.51136363636363</v>
      </c>
    </row>
    <row r="17" spans="1:6" ht="12.75" customHeight="1">
      <c r="A17" s="424">
        <v>2400810</v>
      </c>
      <c r="B17" s="876"/>
      <c r="C17" s="403" t="s">
        <v>890</v>
      </c>
      <c r="D17" s="295">
        <v>2000</v>
      </c>
      <c r="E17" s="295">
        <v>816</v>
      </c>
      <c r="F17" s="405">
        <f>+E17/D17*100</f>
        <v>40.8</v>
      </c>
    </row>
    <row r="18" spans="1:7" ht="12.75" customHeight="1">
      <c r="A18" s="424">
        <v>2400828</v>
      </c>
      <c r="B18" s="876"/>
      <c r="C18" s="403" t="s">
        <v>891</v>
      </c>
      <c r="D18" s="295">
        <v>1500</v>
      </c>
      <c r="E18" s="295">
        <v>609</v>
      </c>
      <c r="F18" s="405">
        <f>+E18/D18*100</f>
        <v>40.6</v>
      </c>
      <c r="G18" s="387" t="s">
        <v>121</v>
      </c>
    </row>
    <row r="19" spans="1:9" ht="12.75" customHeight="1">
      <c r="A19" s="424">
        <v>2400836</v>
      </c>
      <c r="B19" s="876"/>
      <c r="C19" s="403" t="s">
        <v>892</v>
      </c>
      <c r="D19" s="295">
        <v>20</v>
      </c>
      <c r="E19" s="295">
        <v>1</v>
      </c>
      <c r="F19" s="405">
        <f>+E19/D19*100</f>
        <v>5</v>
      </c>
      <c r="I19" s="871" t="s">
        <v>121</v>
      </c>
    </row>
    <row r="20" spans="1:6" ht="15.75" customHeight="1">
      <c r="A20" s="733"/>
      <c r="B20" s="880"/>
      <c r="C20" s="509" t="s">
        <v>893</v>
      </c>
      <c r="D20" s="881">
        <v>400</v>
      </c>
      <c r="E20" s="881">
        <v>390</v>
      </c>
      <c r="F20" s="882">
        <f>+E20/D20*100</f>
        <v>97.5</v>
      </c>
    </row>
    <row r="21" spans="1:9" ht="15.75" customHeight="1">
      <c r="A21" s="883" t="s">
        <v>894</v>
      </c>
      <c r="B21" s="883"/>
      <c r="C21" s="883"/>
      <c r="D21" s="883"/>
      <c r="E21" s="883"/>
      <c r="F21" s="883"/>
      <c r="I21"/>
    </row>
    <row r="22" spans="1:9" ht="15.75" customHeight="1">
      <c r="A22" s="457" t="s">
        <v>32</v>
      </c>
      <c r="B22" s="457"/>
      <c r="C22" s="335"/>
      <c r="I22"/>
    </row>
    <row r="23" spans="1:9" ht="10.5" customHeight="1">
      <c r="A23" s="884"/>
      <c r="B23" s="884"/>
      <c r="C23" s="335"/>
      <c r="F23" s="339" t="s">
        <v>895</v>
      </c>
      <c r="I23"/>
    </row>
    <row r="24" spans="1:6" ht="42" customHeight="1">
      <c r="A24" s="281" t="s">
        <v>336</v>
      </c>
      <c r="B24" s="282" t="s">
        <v>282</v>
      </c>
      <c r="C24" s="341" t="s">
        <v>283</v>
      </c>
      <c r="D24" s="885" t="s">
        <v>337</v>
      </c>
      <c r="E24" s="285" t="s">
        <v>247</v>
      </c>
      <c r="F24" s="343" t="s">
        <v>285</v>
      </c>
    </row>
    <row r="25" spans="1:6" ht="12.75" customHeight="1">
      <c r="A25" s="886"/>
      <c r="B25" s="887"/>
      <c r="C25" s="426" t="s">
        <v>896</v>
      </c>
      <c r="D25" s="874"/>
      <c r="E25" s="874"/>
      <c r="F25" s="888"/>
    </row>
    <row r="26" spans="1:6" ht="12.75" customHeight="1">
      <c r="A26" s="876" t="s">
        <v>897</v>
      </c>
      <c r="B26" s="425"/>
      <c r="C26" s="403" t="s">
        <v>898</v>
      </c>
      <c r="D26" s="295"/>
      <c r="E26" s="295"/>
      <c r="F26" s="889"/>
    </row>
    <row r="27" spans="1:6" ht="12.75" customHeight="1">
      <c r="A27" s="876" t="s">
        <v>899</v>
      </c>
      <c r="B27" s="425"/>
      <c r="C27" s="403" t="s">
        <v>900</v>
      </c>
      <c r="D27" s="295"/>
      <c r="E27" s="295"/>
      <c r="F27" s="889"/>
    </row>
    <row r="28" spans="1:6" ht="12.75" customHeight="1">
      <c r="A28" s="876" t="s">
        <v>901</v>
      </c>
      <c r="B28" s="425"/>
      <c r="C28" s="403" t="s">
        <v>902</v>
      </c>
      <c r="D28" s="295"/>
      <c r="E28" s="295"/>
      <c r="F28" s="889"/>
    </row>
    <row r="29" spans="1:10" s="514" customFormat="1" ht="12.75" customHeight="1">
      <c r="A29" s="877" t="s">
        <v>305</v>
      </c>
      <c r="B29" s="584"/>
      <c r="C29" s="407" t="s">
        <v>306</v>
      </c>
      <c r="D29" s="318"/>
      <c r="E29" s="318"/>
      <c r="F29" s="890"/>
      <c r="I29" s="871"/>
      <c r="J29" s="871"/>
    </row>
    <row r="30" spans="1:10" s="514" customFormat="1" ht="12.75" customHeight="1">
      <c r="A30" s="877">
        <v>2200103</v>
      </c>
      <c r="B30" s="584"/>
      <c r="C30" s="407" t="s">
        <v>903</v>
      </c>
      <c r="D30" s="318"/>
      <c r="E30" s="318"/>
      <c r="F30" s="890"/>
      <c r="I30" s="871"/>
      <c r="J30" s="871"/>
    </row>
    <row r="31" spans="1:6" ht="16.5" customHeight="1">
      <c r="A31" s="520">
        <v>1300043</v>
      </c>
      <c r="B31" s="303"/>
      <c r="C31" s="304" t="s">
        <v>432</v>
      </c>
      <c r="D31" s="295"/>
      <c r="E31" s="295"/>
      <c r="F31" s="889"/>
    </row>
    <row r="32" spans="1:6" ht="17.25" customHeight="1">
      <c r="A32" s="877">
        <v>2200104</v>
      </c>
      <c r="B32" s="316"/>
      <c r="C32" s="407" t="s">
        <v>904</v>
      </c>
      <c r="D32" s="318"/>
      <c r="E32" s="318"/>
      <c r="F32" s="890"/>
    </row>
    <row r="33" spans="1:6" ht="25.5" customHeight="1">
      <c r="A33" s="877">
        <v>2200105</v>
      </c>
      <c r="B33" s="316"/>
      <c r="C33" s="407" t="s">
        <v>905</v>
      </c>
      <c r="D33" s="318"/>
      <c r="E33" s="318"/>
      <c r="F33" s="890"/>
    </row>
    <row r="34" spans="1:6" ht="29.25" customHeight="1">
      <c r="A34" s="877">
        <v>2200106</v>
      </c>
      <c r="B34" s="316"/>
      <c r="C34" s="407" t="s">
        <v>906</v>
      </c>
      <c r="D34" s="318"/>
      <c r="E34" s="318"/>
      <c r="F34" s="890"/>
    </row>
    <row r="35" spans="1:6" ht="12.75" customHeight="1">
      <c r="A35" s="877">
        <v>2200107</v>
      </c>
      <c r="B35" s="316"/>
      <c r="C35" s="407" t="s">
        <v>907</v>
      </c>
      <c r="D35" s="318"/>
      <c r="E35" s="318"/>
      <c r="F35" s="890"/>
    </row>
    <row r="36" spans="1:6" ht="20.25" customHeight="1">
      <c r="A36" s="877">
        <v>2200108</v>
      </c>
      <c r="B36" s="316"/>
      <c r="C36" s="407" t="s">
        <v>908</v>
      </c>
      <c r="D36" s="318"/>
      <c r="E36" s="318"/>
      <c r="F36" s="890"/>
    </row>
    <row r="37" spans="1:9" ht="16.5" customHeight="1">
      <c r="A37" s="877">
        <v>2200109</v>
      </c>
      <c r="B37" s="316"/>
      <c r="C37" s="407" t="s">
        <v>909</v>
      </c>
      <c r="D37" s="318"/>
      <c r="E37" s="318"/>
      <c r="F37" s="890"/>
      <c r="I37" s="119"/>
    </row>
    <row r="38" spans="1:9" ht="27" customHeight="1">
      <c r="A38" s="520">
        <v>2200128</v>
      </c>
      <c r="B38" s="303"/>
      <c r="C38" s="304" t="s">
        <v>297</v>
      </c>
      <c r="D38" s="295"/>
      <c r="E38" s="295"/>
      <c r="F38" s="889"/>
      <c r="I38" s="56"/>
    </row>
    <row r="39" spans="1:10" ht="12.75" customHeight="1">
      <c r="A39" s="403"/>
      <c r="B39" s="891"/>
      <c r="C39" s="399" t="s">
        <v>910</v>
      </c>
      <c r="D39" s="878"/>
      <c r="E39" s="878"/>
      <c r="F39" s="892"/>
      <c r="I39" s="119"/>
      <c r="J39" s="119"/>
    </row>
    <row r="40" spans="2:9" ht="12.75">
      <c r="B40" s="387" t="s">
        <v>911</v>
      </c>
      <c r="I40"/>
    </row>
    <row r="41" spans="1:6" ht="12.75">
      <c r="A41" s="266" t="s">
        <v>165</v>
      </c>
      <c r="B41" s="266"/>
      <c r="C41" s="266"/>
      <c r="D41" s="267" t="s">
        <v>278</v>
      </c>
      <c r="E41" s="267"/>
      <c r="F41" s="383"/>
    </row>
    <row r="42" spans="1:6" ht="12.75">
      <c r="A42" s="268"/>
      <c r="B42" s="268"/>
      <c r="C42" s="268"/>
      <c r="D42" s="268"/>
      <c r="E42" s="268"/>
      <c r="F42" s="384"/>
    </row>
    <row r="43" spans="1:12" ht="12.75" customHeight="1">
      <c r="A43" s="269" t="s">
        <v>279</v>
      </c>
      <c r="B43" s="269"/>
      <c r="C43" s="269"/>
      <c r="D43" s="269" t="s">
        <v>188</v>
      </c>
      <c r="E43" s="269"/>
      <c r="F43" s="269"/>
      <c r="G43" s="269"/>
      <c r="H43" s="269"/>
      <c r="I43" s="269"/>
      <c r="J43" s="269"/>
      <c r="K43" s="269"/>
      <c r="L43" s="269"/>
    </row>
    <row r="44" spans="1:6" ht="12.75">
      <c r="A44" s="268"/>
      <c r="B44" s="268"/>
      <c r="C44" s="268"/>
      <c r="D44" s="268"/>
      <c r="E44" s="268"/>
      <c r="F44" s="384"/>
    </row>
    <row r="45" spans="1:6" ht="12.75">
      <c r="A45" s="330" t="s">
        <v>121</v>
      </c>
      <c r="B45" s="330"/>
      <c r="C45"/>
      <c r="D45" s="330"/>
      <c r="E45" s="330"/>
      <c r="F45" s="518"/>
    </row>
    <row r="46" spans="1:6" ht="12.75">
      <c r="A46" s="157"/>
      <c r="B46" s="157"/>
      <c r="C46" s="157"/>
      <c r="D46" s="157"/>
      <c r="E46" s="157"/>
      <c r="F46" s="455"/>
    </row>
    <row r="47" spans="1:6" ht="12.75">
      <c r="A47" s="273"/>
      <c r="B47" s="331"/>
      <c r="C47" s="273"/>
      <c r="D47" s="273"/>
      <c r="E47" s="273"/>
      <c r="F47" s="332"/>
    </row>
  </sheetData>
  <sheetProtection selectLockedCells="1" selectUnlockedCells="1"/>
  <mergeCells count="3">
    <mergeCell ref="A21:F21"/>
    <mergeCell ref="A43:C43"/>
    <mergeCell ref="D43:L43"/>
  </mergeCells>
  <printOptions/>
  <pageMargins left="0.6979166666666666" right="0.75" top="0.16319444444444445" bottom="1.393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C1">
      <selection activeCell="M20" sqref="M20"/>
    </sheetView>
  </sheetViews>
  <sheetFormatPr defaultColWidth="9.00390625" defaultRowHeight="12.75" customHeight="1"/>
  <cols>
    <col min="1" max="1" width="7.375" style="273" customWidth="1"/>
    <col min="2" max="2" width="8.75390625" style="331" customWidth="1"/>
    <col min="3" max="3" width="45.50390625" style="273" customWidth="1"/>
    <col min="4" max="4" width="12.125" style="273" customWidth="1"/>
    <col min="5" max="5" width="9.625" style="273" customWidth="1"/>
    <col min="6" max="16384" width="8.50390625" style="273" customWidth="1"/>
  </cols>
  <sheetData>
    <row r="1" spans="1:3" ht="15.75" customHeight="1">
      <c r="A1" s="486" t="s">
        <v>33</v>
      </c>
      <c r="B1" s="487"/>
      <c r="C1" s="277"/>
    </row>
    <row r="2" spans="1:5" ht="15.75" customHeight="1">
      <c r="A2" s="387"/>
      <c r="B2" s="490"/>
      <c r="C2" s="277"/>
      <c r="E2" s="280" t="s">
        <v>912</v>
      </c>
    </row>
    <row r="3" spans="1:7" ht="48" customHeight="1">
      <c r="A3" s="519" t="s">
        <v>336</v>
      </c>
      <c r="B3" s="303" t="s">
        <v>282</v>
      </c>
      <c r="C3" s="520" t="s">
        <v>283</v>
      </c>
      <c r="D3" s="521" t="s">
        <v>284</v>
      </c>
      <c r="E3" s="522" t="s">
        <v>247</v>
      </c>
      <c r="F3" s="523" t="s">
        <v>457</v>
      </c>
      <c r="G3" s="519" t="s">
        <v>121</v>
      </c>
    </row>
    <row r="4" spans="1:6" ht="12.75" customHeight="1">
      <c r="A4" s="893"/>
      <c r="B4" s="894"/>
      <c r="C4" s="426" t="s">
        <v>913</v>
      </c>
      <c r="D4" s="895"/>
      <c r="E4" s="535"/>
      <c r="F4" s="535"/>
    </row>
    <row r="5" spans="1:6" ht="12.75" customHeight="1">
      <c r="A5" s="896" t="s">
        <v>914</v>
      </c>
      <c r="B5" s="897"/>
      <c r="C5" s="399" t="s">
        <v>915</v>
      </c>
      <c r="D5" s="898"/>
      <c r="E5" s="545"/>
      <c r="F5" s="545"/>
    </row>
    <row r="6" spans="1:6" ht="12.75" customHeight="1">
      <c r="A6" s="876" t="s">
        <v>914</v>
      </c>
      <c r="B6" s="425"/>
      <c r="C6" s="403" t="s">
        <v>915</v>
      </c>
      <c r="D6" s="899"/>
      <c r="E6" s="347"/>
      <c r="F6" s="347"/>
    </row>
    <row r="7" spans="1:6" ht="12.75" customHeight="1">
      <c r="A7" s="876">
        <v>1400019</v>
      </c>
      <c r="B7" s="425" t="s">
        <v>916</v>
      </c>
      <c r="C7" s="403" t="s">
        <v>917</v>
      </c>
      <c r="D7" s="347"/>
      <c r="E7" s="347"/>
      <c r="F7" s="347"/>
    </row>
    <row r="8" spans="1:6" ht="12.75" customHeight="1">
      <c r="A8" s="876" t="s">
        <v>305</v>
      </c>
      <c r="B8" s="425"/>
      <c r="C8" s="403" t="s">
        <v>306</v>
      </c>
      <c r="D8" s="347"/>
      <c r="E8" s="347"/>
      <c r="F8" s="347"/>
    </row>
    <row r="9" spans="1:6" ht="12.75" customHeight="1">
      <c r="A9" s="876" t="s">
        <v>483</v>
      </c>
      <c r="B9" s="425"/>
      <c r="C9" s="403" t="s">
        <v>484</v>
      </c>
      <c r="D9" s="347"/>
      <c r="E9" s="347"/>
      <c r="F9" s="347"/>
    </row>
    <row r="10" spans="1:6" ht="12.75" customHeight="1">
      <c r="A10" s="876" t="s">
        <v>897</v>
      </c>
      <c r="B10" s="425"/>
      <c r="C10" s="403" t="s">
        <v>918</v>
      </c>
      <c r="D10" s="347"/>
      <c r="E10" s="347"/>
      <c r="F10" s="347"/>
    </row>
    <row r="11" spans="1:6" ht="12.75" customHeight="1">
      <c r="A11" s="876" t="s">
        <v>899</v>
      </c>
      <c r="B11" s="425"/>
      <c r="C11" s="403" t="s">
        <v>919</v>
      </c>
      <c r="D11" s="347"/>
      <c r="E11" s="900"/>
      <c r="F11" s="900"/>
    </row>
    <row r="12" spans="1:6" ht="12.75" customHeight="1">
      <c r="A12" s="520">
        <v>1200056</v>
      </c>
      <c r="B12" s="303"/>
      <c r="C12" s="304" t="s">
        <v>303</v>
      </c>
      <c r="D12" s="542"/>
      <c r="E12" s="542"/>
      <c r="F12" s="542"/>
    </row>
    <row r="13" spans="1:6" ht="12.75" customHeight="1">
      <c r="A13" s="876">
        <v>1200055</v>
      </c>
      <c r="B13" s="425"/>
      <c r="C13" s="304" t="s">
        <v>301</v>
      </c>
      <c r="D13" s="347"/>
      <c r="E13" s="900"/>
      <c r="F13" s="900"/>
    </row>
    <row r="14" spans="1:6" ht="12.75" customHeight="1">
      <c r="A14" s="873"/>
      <c r="B14" s="901"/>
      <c r="C14" s="426" t="s">
        <v>307</v>
      </c>
      <c r="D14" s="535"/>
      <c r="E14" s="535"/>
      <c r="F14" s="535"/>
    </row>
    <row r="15" spans="1:6" ht="12.75" customHeight="1">
      <c r="A15" s="876">
        <v>1000165</v>
      </c>
      <c r="B15" s="425"/>
      <c r="C15" s="403" t="s">
        <v>318</v>
      </c>
      <c r="D15" s="347"/>
      <c r="E15" s="347"/>
      <c r="F15" s="347"/>
    </row>
    <row r="16" spans="1:6" ht="12.75" customHeight="1">
      <c r="A16" s="876" t="s">
        <v>920</v>
      </c>
      <c r="B16" s="425" t="s">
        <v>327</v>
      </c>
      <c r="C16" s="403" t="s">
        <v>921</v>
      </c>
      <c r="D16" s="347"/>
      <c r="E16" s="347"/>
      <c r="F16" s="347"/>
    </row>
    <row r="17" spans="1:6" ht="12.75" customHeight="1">
      <c r="A17" s="876" t="s">
        <v>922</v>
      </c>
      <c r="B17" s="425"/>
      <c r="C17" s="403" t="s">
        <v>923</v>
      </c>
      <c r="D17" s="347"/>
      <c r="E17" s="347"/>
      <c r="F17" s="347"/>
    </row>
    <row r="18" spans="1:6" ht="12.75" customHeight="1">
      <c r="A18" s="876">
        <v>1000116</v>
      </c>
      <c r="B18" s="425"/>
      <c r="C18" s="403" t="s">
        <v>924</v>
      </c>
      <c r="D18" s="347"/>
      <c r="E18" s="347"/>
      <c r="F18" s="347"/>
    </row>
    <row r="19" spans="1:6" ht="12.75" customHeight="1">
      <c r="A19" s="876">
        <v>1000116</v>
      </c>
      <c r="B19" s="425" t="s">
        <v>925</v>
      </c>
      <c r="C19" s="403" t="s">
        <v>926</v>
      </c>
      <c r="D19" s="347"/>
      <c r="E19" s="347"/>
      <c r="F19" s="347"/>
    </row>
    <row r="20" spans="1:6" ht="12.75" customHeight="1">
      <c r="A20" s="520">
        <v>1200057</v>
      </c>
      <c r="B20" s="425"/>
      <c r="C20" s="304" t="s">
        <v>322</v>
      </c>
      <c r="D20" s="347"/>
      <c r="E20" s="347"/>
      <c r="F20" s="347"/>
    </row>
    <row r="21" spans="1:6" ht="12.75" customHeight="1">
      <c r="A21" s="876" t="s">
        <v>489</v>
      </c>
      <c r="B21" s="425"/>
      <c r="C21" s="403" t="s">
        <v>525</v>
      </c>
      <c r="D21" s="347"/>
      <c r="E21" s="347"/>
      <c r="F21" s="347"/>
    </row>
    <row r="22" spans="1:6" ht="12.75" customHeight="1">
      <c r="A22" s="876">
        <v>1000272</v>
      </c>
      <c r="B22" s="425"/>
      <c r="C22" s="403" t="s">
        <v>491</v>
      </c>
      <c r="D22" s="347"/>
      <c r="E22" s="347"/>
      <c r="F22" s="347"/>
    </row>
    <row r="23" spans="1:6" ht="12.75" customHeight="1">
      <c r="A23" s="902" t="s">
        <v>492</v>
      </c>
      <c r="B23" s="316"/>
      <c r="C23" s="597" t="s">
        <v>493</v>
      </c>
      <c r="D23" s="347"/>
      <c r="E23" s="347"/>
      <c r="F23" s="347"/>
    </row>
    <row r="24" spans="1:6" ht="12.75" customHeight="1">
      <c r="A24" s="524"/>
      <c r="B24" s="311"/>
      <c r="C24" s="426" t="s">
        <v>324</v>
      </c>
      <c r="D24" s="903"/>
      <c r="E24" s="903"/>
      <c r="F24" s="903"/>
    </row>
    <row r="25" spans="1:6" ht="12.75" customHeight="1">
      <c r="A25" s="546">
        <v>1000215</v>
      </c>
      <c r="B25" s="436"/>
      <c r="C25" s="295" t="s">
        <v>325</v>
      </c>
      <c r="D25" s="542"/>
      <c r="E25" s="542"/>
      <c r="F25" s="542"/>
    </row>
    <row r="26" spans="1:6" ht="12.75" customHeight="1">
      <c r="A26" s="543">
        <v>1000207</v>
      </c>
      <c r="B26" s="434"/>
      <c r="C26" s="400" t="s">
        <v>326</v>
      </c>
      <c r="D26" s="544"/>
      <c r="E26" s="544"/>
      <c r="F26" s="544"/>
    </row>
    <row r="27" spans="1:6" ht="12.75" customHeight="1">
      <c r="A27" s="546">
        <v>1000207</v>
      </c>
      <c r="B27" s="436" t="s">
        <v>327</v>
      </c>
      <c r="C27" s="295" t="s">
        <v>328</v>
      </c>
      <c r="D27" s="542"/>
      <c r="E27" s="542"/>
      <c r="F27" s="542"/>
    </row>
    <row r="28" spans="1:6" ht="12.75" customHeight="1">
      <c r="A28" s="546">
        <v>1000207</v>
      </c>
      <c r="B28" s="436" t="s">
        <v>329</v>
      </c>
      <c r="C28" s="295" t="s">
        <v>330</v>
      </c>
      <c r="D28" s="542"/>
      <c r="E28" s="542"/>
      <c r="F28" s="542"/>
    </row>
  </sheetData>
  <sheetProtection selectLockedCells="1" selectUnlockedCells="1"/>
  <printOptions/>
  <pageMargins left="0.75" right="0.75" top="1.0034722222222223" bottom="0.943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L7" sqref="L7"/>
    </sheetView>
  </sheetViews>
  <sheetFormatPr defaultColWidth="9.00390625" defaultRowHeight="14.25"/>
  <cols>
    <col min="1" max="1" width="8.50390625" style="273" customWidth="1"/>
    <col min="2" max="2" width="8.50390625" style="331" customWidth="1"/>
    <col min="3" max="3" width="45.50390625" style="273" customWidth="1"/>
    <col min="4" max="4" width="16.125" style="273" customWidth="1"/>
    <col min="5" max="16384" width="8.50390625" style="273" customWidth="1"/>
  </cols>
  <sheetData>
    <row r="1" spans="1:3" ht="12.75">
      <c r="A1" s="486" t="s">
        <v>34</v>
      </c>
      <c r="B1" s="487"/>
      <c r="C1" s="277"/>
    </row>
    <row r="2" spans="1:5" ht="12.75">
      <c r="A2" s="387"/>
      <c r="B2" s="490"/>
      <c r="C2" s="277"/>
      <c r="E2" s="280" t="s">
        <v>927</v>
      </c>
    </row>
    <row r="3" spans="1:6" ht="49.5" customHeight="1">
      <c r="A3" s="519" t="s">
        <v>281</v>
      </c>
      <c r="B3" s="303" t="s">
        <v>282</v>
      </c>
      <c r="C3" s="520" t="s">
        <v>283</v>
      </c>
      <c r="D3" s="521" t="s">
        <v>284</v>
      </c>
      <c r="E3" s="522" t="s">
        <v>247</v>
      </c>
      <c r="F3" s="523" t="s">
        <v>285</v>
      </c>
    </row>
    <row r="4" spans="1:6" ht="12.75" customHeight="1">
      <c r="A4" s="904"/>
      <c r="B4" s="905"/>
      <c r="C4" s="426" t="s">
        <v>913</v>
      </c>
      <c r="D4" s="535"/>
      <c r="E4" s="535"/>
      <c r="F4" s="535"/>
    </row>
    <row r="5" spans="1:6" ht="12.75" customHeight="1">
      <c r="A5" s="896">
        <v>1500016</v>
      </c>
      <c r="B5" s="897"/>
      <c r="C5" s="399" t="s">
        <v>928</v>
      </c>
      <c r="D5" s="545"/>
      <c r="E5" s="545"/>
      <c r="F5" s="545"/>
    </row>
    <row r="6" spans="1:6" ht="12.75" customHeight="1">
      <c r="A6" s="876">
        <v>1500016</v>
      </c>
      <c r="B6" s="425"/>
      <c r="C6" s="403" t="s">
        <v>929</v>
      </c>
      <c r="D6" s="347"/>
      <c r="E6" s="347"/>
      <c r="F6" s="347"/>
    </row>
    <row r="7" spans="1:6" ht="12.75" customHeight="1">
      <c r="A7" s="876">
        <v>1500016</v>
      </c>
      <c r="B7" s="425" t="s">
        <v>916</v>
      </c>
      <c r="C7" s="403" t="s">
        <v>917</v>
      </c>
      <c r="D7" s="347"/>
      <c r="E7" s="347"/>
      <c r="F7" s="347"/>
    </row>
    <row r="8" spans="1:6" ht="12.75" customHeight="1">
      <c r="A8" s="520">
        <v>1200056</v>
      </c>
      <c r="B8" s="303"/>
      <c r="C8" s="304" t="s">
        <v>303</v>
      </c>
      <c r="D8" s="542"/>
      <c r="E8" s="542"/>
      <c r="F8" s="542"/>
    </row>
    <row r="9" spans="1:6" ht="12.75" customHeight="1">
      <c r="A9" s="876">
        <v>1200055</v>
      </c>
      <c r="B9" s="425"/>
      <c r="C9" s="304" t="s">
        <v>301</v>
      </c>
      <c r="D9" s="542"/>
      <c r="E9" s="347"/>
      <c r="F9" s="347"/>
    </row>
    <row r="10" spans="1:6" ht="12.75" customHeight="1">
      <c r="A10" s="873"/>
      <c r="B10" s="901"/>
      <c r="C10" s="426" t="s">
        <v>307</v>
      </c>
      <c r="D10" s="535"/>
      <c r="E10" s="535"/>
      <c r="F10" s="535"/>
    </row>
    <row r="11" spans="1:6" ht="12.75" customHeight="1">
      <c r="A11" s="520" t="s">
        <v>378</v>
      </c>
      <c r="B11" s="303"/>
      <c r="C11" s="403" t="s">
        <v>930</v>
      </c>
      <c r="D11" s="347"/>
      <c r="E11" s="347"/>
      <c r="F11" s="347"/>
    </row>
    <row r="12" spans="1:6" ht="12.75" customHeight="1">
      <c r="A12" s="876" t="s">
        <v>922</v>
      </c>
      <c r="B12" s="425"/>
      <c r="C12" s="403" t="s">
        <v>923</v>
      </c>
      <c r="D12" s="347"/>
      <c r="E12" s="347"/>
      <c r="F12" s="347"/>
    </row>
    <row r="13" spans="1:6" ht="12.75" customHeight="1">
      <c r="A13" s="876" t="s">
        <v>389</v>
      </c>
      <c r="B13" s="425"/>
      <c r="C13" s="403" t="s">
        <v>931</v>
      </c>
      <c r="D13" s="347"/>
      <c r="E13" s="347"/>
      <c r="F13" s="347"/>
    </row>
    <row r="14" spans="1:6" ht="12.75">
      <c r="A14" s="876" t="s">
        <v>932</v>
      </c>
      <c r="B14" s="425"/>
      <c r="C14" s="403" t="s">
        <v>933</v>
      </c>
      <c r="D14" s="347"/>
      <c r="E14" s="347"/>
      <c r="F14" s="347"/>
    </row>
    <row r="15" spans="1:6" ht="12.75" customHeight="1">
      <c r="A15" s="876" t="s">
        <v>934</v>
      </c>
      <c r="B15" s="425"/>
      <c r="C15" s="403" t="s">
        <v>935</v>
      </c>
      <c r="D15" s="347"/>
      <c r="E15" s="347"/>
      <c r="F15" s="347"/>
    </row>
    <row r="16" spans="1:6" ht="12.75">
      <c r="A16" s="546">
        <v>1200057</v>
      </c>
      <c r="B16" s="906"/>
      <c r="C16" s="304" t="s">
        <v>322</v>
      </c>
      <c r="D16" s="542"/>
      <c r="E16" s="347"/>
      <c r="F16" s="347"/>
    </row>
  </sheetData>
  <sheetProtection selectLockedCells="1" selectUnlockedCells="1"/>
  <printOptions/>
  <pageMargins left="0.75" right="0.75" top="1.39375" bottom="1.393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H14" sqref="H14"/>
    </sheetView>
  </sheetViews>
  <sheetFormatPr defaultColWidth="9.00390625" defaultRowHeight="32.25" customHeight="1"/>
  <cols>
    <col min="1" max="1" width="8.50390625" style="661" customWidth="1"/>
    <col min="2" max="2" width="8.50390625" style="907" customWidth="1"/>
    <col min="3" max="3" width="45.50390625" style="273" customWidth="1"/>
    <col min="4" max="4" width="15.25390625" style="273" customWidth="1"/>
    <col min="5" max="16384" width="8.50390625" style="273" customWidth="1"/>
  </cols>
  <sheetData>
    <row r="1" spans="1:3" ht="15.75" customHeight="1">
      <c r="A1" s="275" t="s">
        <v>35</v>
      </c>
      <c r="B1" s="276"/>
      <c r="C1" s="277"/>
    </row>
    <row r="2" spans="1:5" ht="15.75" customHeight="1">
      <c r="A2" s="719"/>
      <c r="B2" s="908"/>
      <c r="C2" s="277"/>
      <c r="E2" s="280" t="s">
        <v>936</v>
      </c>
    </row>
    <row r="3" spans="1:6" ht="33" customHeight="1">
      <c r="A3" s="519" t="s">
        <v>336</v>
      </c>
      <c r="B3" s="303" t="s">
        <v>282</v>
      </c>
      <c r="C3" s="520" t="s">
        <v>283</v>
      </c>
      <c r="D3" s="521" t="s">
        <v>284</v>
      </c>
      <c r="E3" s="522" t="s">
        <v>247</v>
      </c>
      <c r="F3" s="523" t="s">
        <v>457</v>
      </c>
    </row>
    <row r="4" spans="1:6" ht="15.75" customHeight="1">
      <c r="A4" s="893"/>
      <c r="B4" s="894"/>
      <c r="C4" s="426" t="s">
        <v>913</v>
      </c>
      <c r="D4" s="909"/>
      <c r="E4" s="909"/>
      <c r="F4" s="909"/>
    </row>
    <row r="5" spans="1:6" ht="15.75" customHeight="1">
      <c r="A5" s="527">
        <v>1600014</v>
      </c>
      <c r="B5" s="398"/>
      <c r="C5" s="399" t="s">
        <v>937</v>
      </c>
      <c r="D5" s="910"/>
      <c r="E5" s="910"/>
      <c r="F5" s="910"/>
    </row>
    <row r="6" spans="1:6" ht="24.75" customHeight="1">
      <c r="A6" s="520">
        <v>1600014</v>
      </c>
      <c r="B6" s="303" t="s">
        <v>938</v>
      </c>
      <c r="C6" s="403" t="s">
        <v>939</v>
      </c>
      <c r="D6" s="911"/>
      <c r="E6" s="911"/>
      <c r="F6" s="911"/>
    </row>
    <row r="7" spans="1:6" ht="24.75" customHeight="1">
      <c r="A7" s="520">
        <v>1600014</v>
      </c>
      <c r="B7" s="303" t="s">
        <v>938</v>
      </c>
      <c r="C7" s="403" t="s">
        <v>940</v>
      </c>
      <c r="D7" s="911"/>
      <c r="E7" s="911"/>
      <c r="F7" s="911"/>
    </row>
    <row r="8" spans="1:6" ht="24.75" customHeight="1">
      <c r="A8" s="520">
        <v>1600014</v>
      </c>
      <c r="B8" s="303" t="s">
        <v>938</v>
      </c>
      <c r="C8" s="403" t="s">
        <v>941</v>
      </c>
      <c r="D8" s="911"/>
      <c r="E8" s="911"/>
      <c r="F8" s="911"/>
    </row>
    <row r="9" spans="1:6" ht="24.75" customHeight="1">
      <c r="A9" s="520">
        <v>1600014</v>
      </c>
      <c r="B9" s="303" t="s">
        <v>938</v>
      </c>
      <c r="C9" s="403" t="s">
        <v>942</v>
      </c>
      <c r="D9" s="912"/>
      <c r="E9" s="912"/>
      <c r="F9" s="912"/>
    </row>
    <row r="10" spans="1:6" ht="12.75" customHeight="1">
      <c r="A10" s="520">
        <v>1600014</v>
      </c>
      <c r="B10" s="303"/>
      <c r="C10" s="403" t="s">
        <v>943</v>
      </c>
      <c r="D10" s="911"/>
      <c r="E10" s="911"/>
      <c r="F10" s="911"/>
    </row>
    <row r="11" spans="1:6" ht="13.5" customHeight="1">
      <c r="A11" s="520">
        <v>1600014</v>
      </c>
      <c r="B11" s="303" t="s">
        <v>916</v>
      </c>
      <c r="C11" s="403" t="s">
        <v>917</v>
      </c>
      <c r="D11" s="911"/>
      <c r="E11" s="911"/>
      <c r="F11" s="911"/>
    </row>
    <row r="12" spans="1:6" ht="12.75" customHeight="1">
      <c r="A12" s="520">
        <v>1200056</v>
      </c>
      <c r="B12" s="303"/>
      <c r="C12" s="304" t="s">
        <v>303</v>
      </c>
      <c r="D12" s="542"/>
      <c r="E12" s="542"/>
      <c r="F12" s="542"/>
    </row>
    <row r="13" spans="1:6" ht="12.75" customHeight="1">
      <c r="A13" s="520">
        <v>1200055</v>
      </c>
      <c r="B13" s="303"/>
      <c r="C13" s="304" t="s">
        <v>301</v>
      </c>
      <c r="D13" s="542"/>
      <c r="E13" s="911"/>
      <c r="F13" s="911"/>
    </row>
    <row r="14" spans="1:6" ht="12.75" customHeight="1">
      <c r="A14" s="524"/>
      <c r="B14" s="311"/>
      <c r="C14" s="426" t="s">
        <v>307</v>
      </c>
      <c r="D14" s="909"/>
      <c r="E14" s="909"/>
      <c r="F14" s="909"/>
    </row>
    <row r="15" spans="1:6" ht="12.75" customHeight="1">
      <c r="A15" s="520" t="s">
        <v>944</v>
      </c>
      <c r="B15" s="303"/>
      <c r="C15" s="403" t="s">
        <v>945</v>
      </c>
      <c r="D15" s="911"/>
      <c r="E15" s="911"/>
      <c r="F15" s="911"/>
    </row>
    <row r="16" spans="1:6" ht="12.75" customHeight="1">
      <c r="A16" s="520" t="s">
        <v>946</v>
      </c>
      <c r="B16" s="303"/>
      <c r="C16" s="403" t="s">
        <v>947</v>
      </c>
      <c r="D16" s="911"/>
      <c r="E16" s="911"/>
      <c r="F16" s="911"/>
    </row>
    <row r="17" spans="1:6" ht="12.75" customHeight="1">
      <c r="A17" s="520" t="s">
        <v>948</v>
      </c>
      <c r="B17" s="303"/>
      <c r="C17" s="403" t="s">
        <v>949</v>
      </c>
      <c r="D17" s="911"/>
      <c r="E17" s="911"/>
      <c r="F17" s="911"/>
    </row>
    <row r="18" spans="1:6" ht="12.75" customHeight="1">
      <c r="A18" s="520" t="s">
        <v>950</v>
      </c>
      <c r="B18" s="303"/>
      <c r="C18" s="403" t="s">
        <v>951</v>
      </c>
      <c r="D18" s="911"/>
      <c r="E18" s="911"/>
      <c r="F18" s="911"/>
    </row>
    <row r="19" spans="1:6" ht="12.75" customHeight="1">
      <c r="A19" s="520" t="s">
        <v>557</v>
      </c>
      <c r="B19" s="303"/>
      <c r="C19" s="403" t="s">
        <v>952</v>
      </c>
      <c r="D19" s="911"/>
      <c r="E19" s="911"/>
      <c r="F19" s="911"/>
    </row>
    <row r="20" spans="1:6" ht="12.75" customHeight="1">
      <c r="A20" s="520" t="s">
        <v>559</v>
      </c>
      <c r="B20" s="303"/>
      <c r="C20" s="403" t="s">
        <v>560</v>
      </c>
      <c r="D20" s="911"/>
      <c r="E20" s="911"/>
      <c r="F20" s="911"/>
    </row>
    <row r="21" spans="1:6" ht="12.75" customHeight="1">
      <c r="A21" s="520" t="s">
        <v>561</v>
      </c>
      <c r="B21" s="303"/>
      <c r="C21" s="403" t="s">
        <v>562</v>
      </c>
      <c r="D21" s="911"/>
      <c r="E21" s="911"/>
      <c r="F21" s="911"/>
    </row>
    <row r="22" spans="1:6" ht="12.75" customHeight="1">
      <c r="A22" s="520" t="s">
        <v>953</v>
      </c>
      <c r="B22" s="303"/>
      <c r="C22" s="403" t="s">
        <v>556</v>
      </c>
      <c r="D22" s="911"/>
      <c r="E22" s="911"/>
      <c r="F22" s="911"/>
    </row>
    <row r="23" spans="1:6" ht="12.75" customHeight="1">
      <c r="A23" s="520" t="s">
        <v>954</v>
      </c>
      <c r="B23" s="303"/>
      <c r="C23" s="403" t="s">
        <v>955</v>
      </c>
      <c r="D23" s="911"/>
      <c r="E23" s="911"/>
      <c r="F23" s="911"/>
    </row>
    <row r="24" ht="34.5" customHeight="1"/>
    <row r="25" spans="1:5" ht="12.75" customHeight="1">
      <c r="A25" s="883" t="s">
        <v>956</v>
      </c>
      <c r="B25" s="883"/>
      <c r="C25" s="883"/>
      <c r="D25" s="883"/>
      <c r="E25" s="883"/>
    </row>
    <row r="26" spans="1:5" ht="32.25" customHeight="1">
      <c r="A26" s="883"/>
      <c r="B26" s="883"/>
      <c r="C26" s="883"/>
      <c r="D26" s="883"/>
      <c r="E26" s="883"/>
    </row>
  </sheetData>
  <sheetProtection selectLockedCells="1" selectUnlockedCells="1"/>
  <mergeCells count="1">
    <mergeCell ref="A25:E26"/>
  </mergeCells>
  <printOptions/>
  <pageMargins left="0.75" right="0.75" top="1.39375" bottom="1.393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P16" sqref="P16"/>
    </sheetView>
  </sheetViews>
  <sheetFormatPr defaultColWidth="9.00390625" defaultRowHeight="12.75" customHeight="1"/>
  <cols>
    <col min="1" max="1" width="8.50390625" style="273" customWidth="1"/>
    <col min="2" max="2" width="8.50390625" style="331" customWidth="1"/>
    <col min="3" max="3" width="45.50390625" style="273" customWidth="1"/>
    <col min="4" max="4" width="20.125" style="273" customWidth="1"/>
    <col min="5" max="5" width="9.625" style="273" customWidth="1"/>
    <col min="6" max="16384" width="8.50390625" style="273" customWidth="1"/>
  </cols>
  <sheetData>
    <row r="1" spans="1:3" ht="14.25" customHeight="1">
      <c r="A1" s="486" t="s">
        <v>36</v>
      </c>
      <c r="B1" s="487"/>
      <c r="C1" s="277"/>
    </row>
    <row r="2" spans="1:7" ht="14.25" customHeight="1">
      <c r="A2" s="387"/>
      <c r="B2" s="490"/>
      <c r="C2" s="277"/>
      <c r="E2" s="280" t="s">
        <v>957</v>
      </c>
      <c r="G2" s="277"/>
    </row>
    <row r="3" spans="1:7" ht="44.25" customHeight="1">
      <c r="A3" s="519" t="s">
        <v>281</v>
      </c>
      <c r="B3" s="303" t="s">
        <v>282</v>
      </c>
      <c r="C3" s="520" t="s">
        <v>283</v>
      </c>
      <c r="D3" s="521" t="s">
        <v>284</v>
      </c>
      <c r="E3" s="522" t="s">
        <v>247</v>
      </c>
      <c r="F3" s="523" t="s">
        <v>285</v>
      </c>
      <c r="G3" s="277"/>
    </row>
    <row r="4" spans="1:6" ht="14.25" customHeight="1">
      <c r="A4" s="893"/>
      <c r="B4" s="894"/>
      <c r="C4" s="426" t="s">
        <v>913</v>
      </c>
      <c r="D4" s="535"/>
      <c r="E4" s="535"/>
      <c r="F4" s="535"/>
    </row>
    <row r="5" spans="1:6" ht="14.25" customHeight="1">
      <c r="A5" s="913">
        <v>1800010</v>
      </c>
      <c r="B5" s="914"/>
      <c r="C5" s="915" t="s">
        <v>958</v>
      </c>
      <c r="D5" s="916"/>
      <c r="E5" s="916"/>
      <c r="F5" s="916"/>
    </row>
    <row r="6" spans="1:6" ht="26.25" customHeight="1">
      <c r="A6" s="520">
        <v>1800010</v>
      </c>
      <c r="B6" s="425" t="s">
        <v>938</v>
      </c>
      <c r="C6" s="403" t="s">
        <v>959</v>
      </c>
      <c r="D6" s="917"/>
      <c r="E6" s="917"/>
      <c r="F6" s="917"/>
    </row>
    <row r="7" spans="1:6" ht="25.5" customHeight="1">
      <c r="A7" s="520">
        <v>1800010</v>
      </c>
      <c r="B7" s="425" t="s">
        <v>938</v>
      </c>
      <c r="C7" s="403" t="s">
        <v>960</v>
      </c>
      <c r="D7" s="917"/>
      <c r="E7" s="917"/>
      <c r="F7" s="917"/>
    </row>
    <row r="8" spans="1:6" ht="25.5" customHeight="1">
      <c r="A8" s="520">
        <v>1800010</v>
      </c>
      <c r="B8" s="425" t="s">
        <v>938</v>
      </c>
      <c r="C8" s="403" t="s">
        <v>961</v>
      </c>
      <c r="D8" s="918"/>
      <c r="E8" s="918"/>
      <c r="F8" s="918"/>
    </row>
    <row r="9" spans="1:6" ht="14.25" customHeight="1">
      <c r="A9" s="520">
        <v>1800010</v>
      </c>
      <c r="B9" s="425"/>
      <c r="C9" s="403" t="s">
        <v>962</v>
      </c>
      <c r="D9" s="347"/>
      <c r="E9" s="347"/>
      <c r="F9" s="347"/>
    </row>
    <row r="10" spans="1:6" ht="14.25" customHeight="1">
      <c r="A10" s="876">
        <v>1800010</v>
      </c>
      <c r="B10" s="425" t="s">
        <v>916</v>
      </c>
      <c r="C10" s="403" t="s">
        <v>917</v>
      </c>
      <c r="D10" s="347"/>
      <c r="E10" s="347"/>
      <c r="F10" s="347"/>
    </row>
    <row r="11" spans="1:6" ht="14.25" customHeight="1">
      <c r="A11" s="520">
        <v>1200056</v>
      </c>
      <c r="B11" s="303"/>
      <c r="C11" s="304" t="s">
        <v>303</v>
      </c>
      <c r="D11" s="542"/>
      <c r="E11" s="542"/>
      <c r="F11" s="542"/>
    </row>
    <row r="12" spans="1:6" ht="14.25" customHeight="1">
      <c r="A12" s="876">
        <v>1800011</v>
      </c>
      <c r="B12" s="425"/>
      <c r="C12" s="403" t="s">
        <v>963</v>
      </c>
      <c r="D12" s="347"/>
      <c r="E12" s="347"/>
      <c r="F12" s="347"/>
    </row>
    <row r="13" spans="1:6" ht="14.25" customHeight="1">
      <c r="A13" s="876">
        <v>1200055</v>
      </c>
      <c r="B13" s="425"/>
      <c r="C13" s="304" t="s">
        <v>301</v>
      </c>
      <c r="D13" s="347"/>
      <c r="E13" s="347"/>
      <c r="F13" s="347"/>
    </row>
    <row r="14" spans="1:6" ht="25.5" customHeight="1">
      <c r="A14" s="876">
        <v>2200067</v>
      </c>
      <c r="B14" s="425"/>
      <c r="C14" s="304" t="s">
        <v>964</v>
      </c>
      <c r="D14" s="347"/>
      <c r="E14" s="347"/>
      <c r="F14" s="347"/>
    </row>
    <row r="15" spans="1:6" ht="14.25" customHeight="1">
      <c r="A15" s="873"/>
      <c r="B15" s="901"/>
      <c r="C15" s="426" t="s">
        <v>965</v>
      </c>
      <c r="D15" s="535"/>
      <c r="E15" s="535"/>
      <c r="F15" s="535"/>
    </row>
    <row r="16" spans="1:6" ht="14.25" customHeight="1">
      <c r="A16" s="877">
        <v>1800101</v>
      </c>
      <c r="B16" s="425"/>
      <c r="C16" s="403" t="s">
        <v>966</v>
      </c>
      <c r="D16" s="347"/>
      <c r="E16" s="347"/>
      <c r="F16" s="347"/>
    </row>
    <row r="17" spans="1:6" ht="14.25" customHeight="1">
      <c r="A17" s="877">
        <v>1800119</v>
      </c>
      <c r="B17" s="425"/>
      <c r="C17" s="403" t="s">
        <v>967</v>
      </c>
      <c r="D17" s="347"/>
      <c r="E17" s="347"/>
      <c r="F17" s="347"/>
    </row>
    <row r="18" spans="1:6" ht="15" customHeight="1">
      <c r="A18" s="877">
        <v>1800127</v>
      </c>
      <c r="B18" s="425"/>
      <c r="C18" s="403" t="s">
        <v>968</v>
      </c>
      <c r="D18" s="347"/>
      <c r="E18" s="347"/>
      <c r="F18" s="347"/>
    </row>
    <row r="19" spans="1:6" ht="14.25" customHeight="1">
      <c r="A19" s="877">
        <v>1800135</v>
      </c>
      <c r="B19" s="425"/>
      <c r="C19" s="403" t="s">
        <v>969</v>
      </c>
      <c r="D19" s="347"/>
      <c r="E19" s="347"/>
      <c r="F19" s="347"/>
    </row>
    <row r="20" spans="1:6" ht="14.25" customHeight="1">
      <c r="A20" s="877">
        <v>1800143</v>
      </c>
      <c r="B20" s="425"/>
      <c r="C20" s="403" t="s">
        <v>970</v>
      </c>
      <c r="D20" s="347"/>
      <c r="E20" s="347"/>
      <c r="F20" s="347"/>
    </row>
    <row r="21" spans="1:6" ht="14.25" customHeight="1">
      <c r="A21" s="877">
        <v>1800150</v>
      </c>
      <c r="B21" s="425"/>
      <c r="C21" s="403" t="s">
        <v>971</v>
      </c>
      <c r="D21" s="347"/>
      <c r="E21" s="347"/>
      <c r="F21" s="347"/>
    </row>
    <row r="22" spans="1:6" ht="14.25" customHeight="1">
      <c r="A22" s="877">
        <v>1800168</v>
      </c>
      <c r="B22" s="425"/>
      <c r="C22" s="403" t="s">
        <v>972</v>
      </c>
      <c r="D22" s="347"/>
      <c r="E22" s="347"/>
      <c r="F22" s="347"/>
    </row>
    <row r="23" spans="1:6" ht="14.25" customHeight="1">
      <c r="A23" s="877" t="s">
        <v>973</v>
      </c>
      <c r="B23" s="425"/>
      <c r="C23" s="403" t="s">
        <v>974</v>
      </c>
      <c r="D23" s="347"/>
      <c r="E23" s="347"/>
      <c r="F23" s="347"/>
    </row>
    <row r="24" spans="1:6" ht="14.25" customHeight="1">
      <c r="A24" s="877" t="s">
        <v>975</v>
      </c>
      <c r="B24" s="425"/>
      <c r="C24" s="403" t="s">
        <v>976</v>
      </c>
      <c r="D24" s="347"/>
      <c r="E24" s="347"/>
      <c r="F24" s="347"/>
    </row>
    <row r="25" spans="1:6" ht="14.25" customHeight="1">
      <c r="A25" s="877">
        <v>1800176</v>
      </c>
      <c r="B25" s="425"/>
      <c r="C25" s="403" t="s">
        <v>977</v>
      </c>
      <c r="D25" s="347"/>
      <c r="E25" s="347"/>
      <c r="F25" s="347"/>
    </row>
    <row r="26" spans="1:6" ht="14.25" customHeight="1">
      <c r="A26" s="877" t="s">
        <v>978</v>
      </c>
      <c r="B26" s="425"/>
      <c r="C26" s="403" t="s">
        <v>979</v>
      </c>
      <c r="D26" s="347"/>
      <c r="E26" s="347"/>
      <c r="F26" s="347"/>
    </row>
    <row r="27" spans="1:6" ht="14.25" customHeight="1">
      <c r="A27" s="876">
        <v>1800052</v>
      </c>
      <c r="B27" s="425"/>
      <c r="C27" s="403" t="s">
        <v>980</v>
      </c>
      <c r="D27" s="347">
        <v>0</v>
      </c>
      <c r="E27" s="347"/>
      <c r="F27" s="347"/>
    </row>
    <row r="28" spans="1:6" ht="25.5" customHeight="1">
      <c r="A28" s="877" t="s">
        <v>981</v>
      </c>
      <c r="B28" s="425"/>
      <c r="C28" s="403" t="s">
        <v>982</v>
      </c>
      <c r="D28" s="347"/>
      <c r="E28" s="347"/>
      <c r="F28" s="347"/>
    </row>
    <row r="29" spans="1:6" ht="14.25" customHeight="1">
      <c r="A29" s="877">
        <v>1800184</v>
      </c>
      <c r="B29" s="425"/>
      <c r="C29" s="403" t="s">
        <v>983</v>
      </c>
      <c r="D29" s="347"/>
      <c r="E29" s="347"/>
      <c r="F29" s="347"/>
    </row>
    <row r="30" spans="1:6" ht="12.75" customHeight="1">
      <c r="A30" s="877">
        <v>1800192</v>
      </c>
      <c r="B30" s="425"/>
      <c r="C30" s="403" t="s">
        <v>984</v>
      </c>
      <c r="D30" s="347"/>
      <c r="E30" s="347"/>
      <c r="F30" s="347"/>
    </row>
    <row r="31" spans="1:6" ht="14.25" customHeight="1">
      <c r="A31" s="877">
        <v>1800200</v>
      </c>
      <c r="B31" s="425"/>
      <c r="C31" s="403" t="s">
        <v>985</v>
      </c>
      <c r="D31" s="347"/>
      <c r="E31" s="347"/>
      <c r="F31" s="347"/>
    </row>
    <row r="32" spans="1:6" ht="14.25" customHeight="1">
      <c r="A32" s="877">
        <v>1800218</v>
      </c>
      <c r="B32" s="425"/>
      <c r="C32" s="403" t="s">
        <v>986</v>
      </c>
      <c r="D32" s="347"/>
      <c r="E32" s="347"/>
      <c r="F32" s="347"/>
    </row>
    <row r="33" spans="1:6" ht="14.25" customHeight="1">
      <c r="A33" s="877">
        <v>1800226</v>
      </c>
      <c r="B33" s="425"/>
      <c r="C33" s="403" t="s">
        <v>987</v>
      </c>
      <c r="D33" s="347"/>
      <c r="E33" s="347"/>
      <c r="F33" s="347"/>
    </row>
    <row r="34" spans="1:6" ht="14.25" customHeight="1">
      <c r="A34" s="877" t="s">
        <v>988</v>
      </c>
      <c r="B34" s="425"/>
      <c r="C34" s="403" t="s">
        <v>989</v>
      </c>
      <c r="D34" s="347"/>
      <c r="E34" s="347"/>
      <c r="F34" s="347"/>
    </row>
    <row r="35" spans="1:6" ht="13.5" customHeight="1">
      <c r="A35" s="877">
        <v>1800093</v>
      </c>
      <c r="B35" s="425"/>
      <c r="C35" s="403" t="s">
        <v>990</v>
      </c>
      <c r="D35" s="347"/>
      <c r="E35" s="347"/>
      <c r="F35" s="347"/>
    </row>
    <row r="36" spans="1:6" ht="14.25" customHeight="1">
      <c r="A36" s="876">
        <v>1000165</v>
      </c>
      <c r="B36" s="425"/>
      <c r="C36" s="403" t="s">
        <v>318</v>
      </c>
      <c r="D36" s="347"/>
      <c r="E36" s="347"/>
      <c r="F36" s="347"/>
    </row>
    <row r="37" spans="1:6" ht="14.25" customHeight="1">
      <c r="A37" s="919"/>
      <c r="B37" s="920"/>
      <c r="C37" s="399" t="s">
        <v>991</v>
      </c>
      <c r="D37" s="505"/>
      <c r="E37" s="505"/>
      <c r="F37" s="921"/>
    </row>
    <row r="39" spans="1:5" ht="12.75" customHeight="1">
      <c r="A39" s="922" t="s">
        <v>992</v>
      </c>
      <c r="B39" s="922"/>
      <c r="C39" s="922"/>
      <c r="D39" s="922"/>
      <c r="E39" s="922"/>
    </row>
  </sheetData>
  <sheetProtection selectLockedCells="1" selectUnlockedCells="1"/>
  <mergeCells count="1">
    <mergeCell ref="A39:E39"/>
  </mergeCells>
  <printOptions/>
  <pageMargins left="0.75" right="0.75" top="1.39375" bottom="1.393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4" sqref="A24"/>
    </sheetView>
  </sheetViews>
  <sheetFormatPr defaultColWidth="9.00390625" defaultRowHeight="12.75" customHeight="1"/>
  <cols>
    <col min="1" max="1" width="8.50390625" style="273" customWidth="1"/>
    <col min="2" max="2" width="8.50390625" style="331" customWidth="1"/>
    <col min="3" max="3" width="45.50390625" style="273" customWidth="1"/>
    <col min="4" max="4" width="17.875" style="273" customWidth="1"/>
    <col min="5" max="16384" width="8.50390625" style="273" customWidth="1"/>
  </cols>
  <sheetData>
    <row r="1" spans="1:3" ht="14.25" customHeight="1">
      <c r="A1" s="486" t="s">
        <v>37</v>
      </c>
      <c r="B1" s="487"/>
      <c r="C1" s="277"/>
    </row>
    <row r="2" spans="1:5" ht="14.25" customHeight="1">
      <c r="A2" s="387"/>
      <c r="B2" s="490"/>
      <c r="C2" s="277"/>
      <c r="E2" s="280" t="s">
        <v>993</v>
      </c>
    </row>
    <row r="3" spans="1:6" ht="46.5" customHeight="1">
      <c r="A3" s="519" t="s">
        <v>336</v>
      </c>
      <c r="B3" s="303" t="s">
        <v>282</v>
      </c>
      <c r="C3" s="520" t="s">
        <v>283</v>
      </c>
      <c r="D3" s="521" t="s">
        <v>284</v>
      </c>
      <c r="E3" s="522" t="s">
        <v>247</v>
      </c>
      <c r="F3" s="523" t="s">
        <v>457</v>
      </c>
    </row>
    <row r="4" spans="1:6" ht="14.25" customHeight="1">
      <c r="A4" s="893"/>
      <c r="B4" s="894"/>
      <c r="C4" s="426" t="s">
        <v>913</v>
      </c>
      <c r="D4" s="535"/>
      <c r="E4" s="535"/>
      <c r="F4" s="535"/>
    </row>
    <row r="5" spans="1:6" ht="14.25" customHeight="1">
      <c r="A5" s="923">
        <v>1700012</v>
      </c>
      <c r="B5" s="924"/>
      <c r="C5" s="925" t="s">
        <v>994</v>
      </c>
      <c r="D5" s="916"/>
      <c r="E5" s="916"/>
      <c r="F5" s="916"/>
    </row>
    <row r="6" spans="1:6" ht="25.5" customHeight="1">
      <c r="A6" s="876">
        <v>1700012</v>
      </c>
      <c r="B6" s="425" t="s">
        <v>938</v>
      </c>
      <c r="C6" s="403" t="s">
        <v>995</v>
      </c>
      <c r="D6" s="926"/>
      <c r="E6" s="926"/>
      <c r="F6" s="926"/>
    </row>
    <row r="7" spans="1:6" ht="24.75" customHeight="1">
      <c r="A7" s="876">
        <v>1700012</v>
      </c>
      <c r="B7" s="425" t="s">
        <v>938</v>
      </c>
      <c r="C7" s="403" t="s">
        <v>996</v>
      </c>
      <c r="D7" s="917"/>
      <c r="E7" s="917"/>
      <c r="F7" s="917"/>
    </row>
    <row r="8" spans="1:6" ht="24.75" customHeight="1">
      <c r="A8" s="876">
        <v>1700012</v>
      </c>
      <c r="B8" s="425" t="s">
        <v>938</v>
      </c>
      <c r="C8" s="403" t="s">
        <v>997</v>
      </c>
      <c r="D8" s="917"/>
      <c r="E8" s="917"/>
      <c r="F8" s="917"/>
    </row>
    <row r="9" spans="1:6" ht="14.25" customHeight="1">
      <c r="A9" s="876">
        <v>1700012</v>
      </c>
      <c r="B9" s="425"/>
      <c r="C9" s="403" t="s">
        <v>998</v>
      </c>
      <c r="D9" s="347"/>
      <c r="E9" s="347"/>
      <c r="F9" s="347"/>
    </row>
    <row r="10" spans="1:6" ht="14.25" customHeight="1">
      <c r="A10" s="876">
        <v>1700012</v>
      </c>
      <c r="B10" s="425" t="s">
        <v>916</v>
      </c>
      <c r="C10" s="403" t="s">
        <v>917</v>
      </c>
      <c r="D10" s="347"/>
      <c r="E10" s="347"/>
      <c r="F10" s="347"/>
    </row>
    <row r="11" spans="1:6" ht="14.25" customHeight="1">
      <c r="A11" s="520">
        <v>1200056</v>
      </c>
      <c r="B11" s="303"/>
      <c r="C11" s="304" t="s">
        <v>303</v>
      </c>
      <c r="D11" s="542"/>
      <c r="E11" s="542"/>
      <c r="F11" s="542"/>
    </row>
    <row r="12" spans="1:6" ht="14.25" customHeight="1">
      <c r="A12" s="876">
        <v>1200055</v>
      </c>
      <c r="B12" s="425"/>
      <c r="C12" s="304" t="s">
        <v>301</v>
      </c>
      <c r="D12" s="347"/>
      <c r="E12" s="347"/>
      <c r="F12" s="347"/>
    </row>
    <row r="13" spans="1:6" ht="14.25" customHeight="1">
      <c r="A13" s="873"/>
      <c r="B13" s="901"/>
      <c r="C13" s="426" t="s">
        <v>307</v>
      </c>
      <c r="D13" s="535"/>
      <c r="E13" s="535"/>
      <c r="F13" s="535"/>
    </row>
    <row r="14" spans="1:6" ht="12.75" customHeight="1">
      <c r="A14" s="876" t="s">
        <v>999</v>
      </c>
      <c r="B14" s="425"/>
      <c r="C14" s="403" t="s">
        <v>1000</v>
      </c>
      <c r="D14" s="347"/>
      <c r="E14" s="347"/>
      <c r="F14" s="347"/>
    </row>
    <row r="15" spans="1:6" ht="12.75" customHeight="1">
      <c r="A15" s="876" t="s">
        <v>1001</v>
      </c>
      <c r="B15" s="425"/>
      <c r="C15" s="403" t="s">
        <v>349</v>
      </c>
      <c r="D15" s="347"/>
      <c r="E15" s="347"/>
      <c r="F15" s="347"/>
    </row>
    <row r="16" spans="1:6" ht="12.75" customHeight="1">
      <c r="A16" s="876" t="s">
        <v>1002</v>
      </c>
      <c r="B16" s="425"/>
      <c r="C16" s="403" t="s">
        <v>1003</v>
      </c>
      <c r="D16" s="347"/>
      <c r="E16" s="347"/>
      <c r="F16" s="347"/>
    </row>
    <row r="17" spans="1:6" ht="12.75" customHeight="1">
      <c r="A17" s="520" t="s">
        <v>1004</v>
      </c>
      <c r="B17" s="303"/>
      <c r="C17" s="403" t="s">
        <v>1005</v>
      </c>
      <c r="D17" s="347"/>
      <c r="E17" s="347"/>
      <c r="F17" s="347"/>
    </row>
    <row r="18" spans="1:6" ht="12.75" customHeight="1">
      <c r="A18" s="520" t="s">
        <v>1006</v>
      </c>
      <c r="B18" s="303"/>
      <c r="C18" s="403" t="s">
        <v>1007</v>
      </c>
      <c r="D18" s="347"/>
      <c r="E18" s="347"/>
      <c r="F18" s="347"/>
    </row>
    <row r="19" spans="1:6" ht="12.75" customHeight="1">
      <c r="A19" s="520" t="s">
        <v>1008</v>
      </c>
      <c r="B19" s="303"/>
      <c r="C19" s="403" t="s">
        <v>1009</v>
      </c>
      <c r="D19" s="347"/>
      <c r="E19" s="347"/>
      <c r="F19" s="347"/>
    </row>
    <row r="20" spans="1:6" ht="12.75" customHeight="1">
      <c r="A20" s="520" t="s">
        <v>1010</v>
      </c>
      <c r="B20" s="303"/>
      <c r="C20" s="403" t="s">
        <v>551</v>
      </c>
      <c r="D20" s="347"/>
      <c r="E20" s="347"/>
      <c r="F20" s="347"/>
    </row>
    <row r="21" spans="1:6" ht="14.25" customHeight="1">
      <c r="A21" s="520" t="s">
        <v>1011</v>
      </c>
      <c r="B21" s="303"/>
      <c r="C21" s="403" t="s">
        <v>1012</v>
      </c>
      <c r="D21" s="347"/>
      <c r="E21" s="347"/>
      <c r="F21" s="347"/>
    </row>
    <row r="22" spans="1:6" ht="28.5" customHeight="1">
      <c r="A22" s="520" t="s">
        <v>1013</v>
      </c>
      <c r="B22" s="303"/>
      <c r="C22" s="403" t="s">
        <v>1014</v>
      </c>
      <c r="D22" s="347"/>
      <c r="E22" s="347"/>
      <c r="F22" s="347"/>
    </row>
    <row r="24" spans="1:5" ht="31.5" customHeight="1">
      <c r="A24" s="329" t="s">
        <v>1015</v>
      </c>
      <c r="B24" s="329"/>
      <c r="C24" s="329"/>
      <c r="D24" s="329"/>
      <c r="E24" s="329"/>
    </row>
  </sheetData>
  <sheetProtection selectLockedCells="1" selectUnlockedCells="1"/>
  <mergeCells count="1">
    <mergeCell ref="A24:E24"/>
  </mergeCells>
  <printOptions/>
  <pageMargins left="0.75" right="0.75" top="1.39375" bottom="1.393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K25" sqref="K25"/>
    </sheetView>
  </sheetViews>
  <sheetFormatPr defaultColWidth="9.00390625" defaultRowHeight="12.75" customHeight="1"/>
  <cols>
    <col min="1" max="1" width="7.375" style="273" customWidth="1"/>
    <col min="2" max="2" width="8.50390625" style="331" customWidth="1"/>
    <col min="3" max="3" width="46.875" style="273" customWidth="1"/>
    <col min="4" max="4" width="13.00390625" style="273" customWidth="1"/>
    <col min="5" max="16384" width="8.50390625" style="273" customWidth="1"/>
  </cols>
  <sheetData>
    <row r="1" spans="1:3" ht="15.75" customHeight="1">
      <c r="A1" s="486" t="s">
        <v>38</v>
      </c>
      <c r="B1" s="487"/>
      <c r="C1" s="277"/>
    </row>
    <row r="2" spans="1:5" ht="15.75" customHeight="1">
      <c r="A2" s="387"/>
      <c r="B2" s="490"/>
      <c r="C2" s="277"/>
      <c r="E2" s="280" t="s">
        <v>1016</v>
      </c>
    </row>
    <row r="3" spans="1:6" ht="60.75" customHeight="1">
      <c r="A3" s="519" t="s">
        <v>336</v>
      </c>
      <c r="B3" s="303" t="s">
        <v>282</v>
      </c>
      <c r="C3" s="520" t="s">
        <v>283</v>
      </c>
      <c r="D3" s="521" t="s">
        <v>284</v>
      </c>
      <c r="E3" s="522" t="s">
        <v>247</v>
      </c>
      <c r="F3" s="523" t="s">
        <v>457</v>
      </c>
    </row>
    <row r="4" spans="1:6" ht="12.75" customHeight="1">
      <c r="A4" s="904"/>
      <c r="B4" s="905"/>
      <c r="C4" s="927" t="s">
        <v>517</v>
      </c>
      <c r="D4" s="928"/>
      <c r="E4" s="929"/>
      <c r="F4" s="929"/>
    </row>
    <row r="5" spans="1:6" ht="12.75" customHeight="1">
      <c r="A5" s="930">
        <v>1900018</v>
      </c>
      <c r="B5" s="914"/>
      <c r="C5" s="931" t="s">
        <v>1017</v>
      </c>
      <c r="D5" s="932"/>
      <c r="E5" s="933"/>
      <c r="F5" s="933"/>
    </row>
    <row r="6" spans="1:6" ht="12.75" customHeight="1">
      <c r="A6" s="876">
        <v>1900018</v>
      </c>
      <c r="B6" s="425"/>
      <c r="C6" s="934" t="s">
        <v>1018</v>
      </c>
      <c r="D6" s="347"/>
      <c r="E6" s="347"/>
      <c r="F6" s="347"/>
    </row>
    <row r="7" spans="1:6" ht="12.75" customHeight="1">
      <c r="A7" s="876">
        <v>1900018</v>
      </c>
      <c r="B7" s="425" t="s">
        <v>916</v>
      </c>
      <c r="C7" s="934" t="s">
        <v>1019</v>
      </c>
      <c r="D7" s="347"/>
      <c r="E7" s="347"/>
      <c r="F7" s="347"/>
    </row>
    <row r="8" spans="1:6" ht="12.75" customHeight="1">
      <c r="A8" s="876" t="s">
        <v>1020</v>
      </c>
      <c r="B8" s="425"/>
      <c r="C8" s="934" t="s">
        <v>1021</v>
      </c>
      <c r="D8" s="347"/>
      <c r="E8" s="347"/>
      <c r="F8" s="347"/>
    </row>
    <row r="9" spans="1:6" ht="12.75" customHeight="1">
      <c r="A9" s="520">
        <v>1200056</v>
      </c>
      <c r="B9" s="303"/>
      <c r="C9" s="304" t="s">
        <v>303</v>
      </c>
      <c r="D9" s="542"/>
      <c r="E9" s="542"/>
      <c r="F9" s="542"/>
    </row>
    <row r="10" spans="1:6" ht="12.75" customHeight="1">
      <c r="A10" s="876">
        <v>1200055</v>
      </c>
      <c r="B10" s="425"/>
      <c r="C10" s="304" t="s">
        <v>301</v>
      </c>
      <c r="D10" s="347"/>
      <c r="E10" s="347"/>
      <c r="F10" s="347"/>
    </row>
    <row r="11" spans="1:6" ht="12.75" customHeight="1">
      <c r="A11" s="873"/>
      <c r="B11" s="901"/>
      <c r="C11" s="426" t="s">
        <v>307</v>
      </c>
      <c r="D11" s="535"/>
      <c r="E11" s="535"/>
      <c r="F11" s="535"/>
    </row>
    <row r="12" spans="1:6" ht="12.75" customHeight="1">
      <c r="A12" s="876" t="s">
        <v>1022</v>
      </c>
      <c r="B12" s="425"/>
      <c r="C12" s="934" t="s">
        <v>344</v>
      </c>
      <c r="D12" s="347"/>
      <c r="E12" s="347"/>
      <c r="F12" s="347"/>
    </row>
    <row r="13" spans="1:6" ht="12.75" customHeight="1">
      <c r="A13" s="876" t="s">
        <v>1023</v>
      </c>
      <c r="B13" s="425"/>
      <c r="C13" s="934" t="s">
        <v>1024</v>
      </c>
      <c r="D13" s="347"/>
      <c r="E13" s="347"/>
      <c r="F13" s="347"/>
    </row>
    <row r="14" spans="1:6" ht="12.75" customHeight="1">
      <c r="A14" s="876" t="s">
        <v>1025</v>
      </c>
      <c r="B14" s="425"/>
      <c r="C14" s="934" t="s">
        <v>1026</v>
      </c>
      <c r="D14" s="347"/>
      <c r="E14" s="347"/>
      <c r="F14" s="347"/>
    </row>
    <row r="15" spans="1:6" ht="12.75" customHeight="1">
      <c r="A15" s="876">
        <v>1000165</v>
      </c>
      <c r="B15" s="425"/>
      <c r="C15" s="403" t="s">
        <v>318</v>
      </c>
      <c r="D15" s="347"/>
      <c r="E15" s="347"/>
      <c r="F15" s="347"/>
    </row>
    <row r="16" spans="1:6" ht="12.75" customHeight="1">
      <c r="A16" s="524"/>
      <c r="B16" s="311"/>
      <c r="C16" s="426" t="s">
        <v>355</v>
      </c>
      <c r="D16" s="535"/>
      <c r="E16" s="535"/>
      <c r="F16" s="535"/>
    </row>
    <row r="17" spans="1:6" ht="12.75" customHeight="1">
      <c r="A17" s="546">
        <v>1000215</v>
      </c>
      <c r="B17" s="436"/>
      <c r="C17" s="295" t="s">
        <v>325</v>
      </c>
      <c r="D17" s="347"/>
      <c r="E17" s="347"/>
      <c r="F17" s="347"/>
    </row>
    <row r="18" spans="1:6" ht="12.75" customHeight="1">
      <c r="A18" s="546">
        <v>1000207</v>
      </c>
      <c r="B18" s="436"/>
      <c r="C18" s="295" t="s">
        <v>326</v>
      </c>
      <c r="D18" s="347"/>
      <c r="E18" s="347"/>
      <c r="F18" s="347"/>
    </row>
  </sheetData>
  <sheetProtection selectLockedCells="1" selectUnlockedCells="1"/>
  <printOptions/>
  <pageMargins left="0.75" right="0.75" top="1.39375" bottom="1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A1" sqref="A1"/>
    </sheetView>
  </sheetViews>
  <sheetFormatPr defaultColWidth="9.00390625" defaultRowHeight="14.25"/>
  <cols>
    <col min="1" max="1" width="58.00390625" style="37" customWidth="1"/>
    <col min="2" max="2" width="14.625" style="37" customWidth="1"/>
    <col min="3" max="3" width="13.375" style="37" customWidth="1"/>
    <col min="4" max="16384" width="8.50390625" style="37" customWidth="1"/>
  </cols>
  <sheetData>
    <row r="1" spans="1:3" s="40" customFormat="1" ht="12.75">
      <c r="A1" s="38" t="s">
        <v>46</v>
      </c>
      <c r="B1" s="39"/>
      <c r="C1" s="39"/>
    </row>
    <row r="2" spans="1:2" s="40" customFormat="1" ht="12.75">
      <c r="A2" s="41" t="s">
        <v>8</v>
      </c>
      <c r="B2" s="41"/>
    </row>
    <row r="3" spans="1:2" ht="12.75">
      <c r="A3" s="42"/>
      <c r="B3" s="43" t="s">
        <v>47</v>
      </c>
    </row>
    <row r="4" spans="1:2" ht="30.75" customHeight="1">
      <c r="A4" s="44" t="s">
        <v>48</v>
      </c>
      <c r="B4" s="45" t="s">
        <v>49</v>
      </c>
    </row>
    <row r="5" spans="1:2" ht="18" customHeight="1">
      <c r="A5" s="46" t="s">
        <v>50</v>
      </c>
      <c r="B5" s="47"/>
    </row>
    <row r="6" spans="1:2" ht="18" customHeight="1">
      <c r="A6" s="46" t="s">
        <v>51</v>
      </c>
      <c r="B6" s="47"/>
    </row>
    <row r="7" spans="1:2" ht="18" customHeight="1">
      <c r="A7" s="46" t="s">
        <v>52</v>
      </c>
      <c r="B7" s="47"/>
    </row>
    <row r="8" spans="1:2" ht="18" customHeight="1">
      <c r="A8" s="46" t="s">
        <v>53</v>
      </c>
      <c r="B8" s="47"/>
    </row>
    <row r="9" spans="1:2" ht="18" customHeight="1">
      <c r="A9" s="46" t="s">
        <v>54</v>
      </c>
      <c r="B9" s="47"/>
    </row>
    <row r="10" spans="1:2" ht="18" customHeight="1">
      <c r="A10" s="46" t="s">
        <v>55</v>
      </c>
      <c r="B10" s="47"/>
    </row>
    <row r="11" spans="1:2" ht="18" customHeight="1">
      <c r="A11" s="46" t="s">
        <v>56</v>
      </c>
      <c r="B11" s="47"/>
    </row>
    <row r="12" spans="1:2" ht="18" customHeight="1">
      <c r="A12" s="46" t="s">
        <v>57</v>
      </c>
      <c r="B12" s="47"/>
    </row>
    <row r="13" spans="1:2" ht="18" customHeight="1">
      <c r="A13" s="46" t="s">
        <v>58</v>
      </c>
      <c r="B13" s="47"/>
    </row>
    <row r="14" spans="1:2" ht="18" customHeight="1">
      <c r="A14" s="46" t="s">
        <v>59</v>
      </c>
      <c r="B14" s="47"/>
    </row>
    <row r="15" spans="1:2" ht="18" customHeight="1">
      <c r="A15" s="46" t="s">
        <v>60</v>
      </c>
      <c r="B15" s="47"/>
    </row>
    <row r="16" spans="1:2" ht="18" customHeight="1">
      <c r="A16" s="48" t="s">
        <v>61</v>
      </c>
      <c r="B16" s="47"/>
    </row>
    <row r="17" spans="1:2" ht="18" customHeight="1">
      <c r="A17" s="49" t="s">
        <v>62</v>
      </c>
      <c r="B17" s="50"/>
    </row>
    <row r="18" spans="1:2" ht="18" customHeight="1">
      <c r="A18" s="48" t="s">
        <v>63</v>
      </c>
      <c r="B18" s="47"/>
    </row>
    <row r="19" spans="1:2" ht="18" customHeight="1">
      <c r="A19" s="51" t="s">
        <v>64</v>
      </c>
      <c r="B19" s="50"/>
    </row>
    <row r="20" spans="1:2" ht="18" customHeight="1">
      <c r="A20" s="48" t="s">
        <v>65</v>
      </c>
      <c r="B20" s="47"/>
    </row>
    <row r="21" spans="1:2" ht="18" customHeight="1">
      <c r="A21" s="49" t="s">
        <v>66</v>
      </c>
      <c r="B21" s="50"/>
    </row>
    <row r="22" spans="1:2" ht="18" customHeight="1">
      <c r="A22" s="49" t="s">
        <v>67</v>
      </c>
      <c r="B22" s="50"/>
    </row>
    <row r="23" spans="1:2" ht="18" customHeight="1">
      <c r="A23" s="49" t="s">
        <v>68</v>
      </c>
      <c r="B23" s="50"/>
    </row>
    <row r="24" spans="1:2" ht="18" customHeight="1">
      <c r="A24" s="48" t="s">
        <v>69</v>
      </c>
      <c r="B24" s="47"/>
    </row>
    <row r="25" spans="1:2" ht="18" customHeight="1">
      <c r="A25" s="48" t="s">
        <v>70</v>
      </c>
      <c r="B25" s="47"/>
    </row>
    <row r="26" spans="1:2" ht="18" customHeight="1">
      <c r="A26" s="48" t="s">
        <v>71</v>
      </c>
      <c r="B26" s="47"/>
    </row>
    <row r="27" spans="1:2" ht="18" customHeight="1">
      <c r="A27" s="48" t="s">
        <v>72</v>
      </c>
      <c r="B27" s="47"/>
    </row>
    <row r="28" spans="1:2" ht="18" customHeight="1">
      <c r="A28" s="46" t="s">
        <v>73</v>
      </c>
      <c r="B28" s="47"/>
    </row>
    <row r="29" spans="1:2" ht="18" customHeight="1">
      <c r="A29" s="52" t="s">
        <v>74</v>
      </c>
      <c r="B29" s="47"/>
    </row>
    <row r="30" spans="1:2" ht="18" customHeight="1">
      <c r="A30" s="53" t="s">
        <v>75</v>
      </c>
      <c r="B30" s="54"/>
    </row>
    <row r="31" spans="1:2" ht="18" customHeight="1">
      <c r="A31" s="50" t="s">
        <v>76</v>
      </c>
      <c r="B31" s="50"/>
    </row>
    <row r="32" spans="1:2" ht="18" customHeight="1">
      <c r="A32" s="50" t="s">
        <v>77</v>
      </c>
      <c r="B32" s="50"/>
    </row>
    <row r="33" spans="1:2" ht="18" customHeight="1">
      <c r="A33" s="50" t="s">
        <v>78</v>
      </c>
      <c r="B33" s="50"/>
    </row>
    <row r="34" spans="1:2" ht="18" customHeight="1">
      <c r="A34" s="50" t="s">
        <v>79</v>
      </c>
      <c r="B34" s="50"/>
    </row>
    <row r="35" spans="1:2" ht="18" customHeight="1">
      <c r="A35" s="50" t="s">
        <v>80</v>
      </c>
      <c r="B35" s="50"/>
    </row>
    <row r="36" spans="1:2" ht="18" customHeight="1">
      <c r="A36" s="50" t="s">
        <v>81</v>
      </c>
      <c r="B36" s="50"/>
    </row>
    <row r="37" spans="1:2" ht="18" customHeight="1">
      <c r="A37" s="50" t="s">
        <v>82</v>
      </c>
      <c r="B37" s="50"/>
    </row>
    <row r="38" spans="1:2" ht="18" customHeight="1">
      <c r="A38" s="50" t="s">
        <v>83</v>
      </c>
      <c r="B38" s="50"/>
    </row>
    <row r="39" spans="1:2" ht="18" customHeight="1">
      <c r="A39" s="50" t="s">
        <v>84</v>
      </c>
      <c r="B39" s="50"/>
    </row>
    <row r="40" spans="1:2" ht="18" customHeight="1">
      <c r="A40" s="50" t="s">
        <v>85</v>
      </c>
      <c r="B40" s="50"/>
    </row>
    <row r="41" spans="1:2" ht="18" customHeight="1">
      <c r="A41" s="50" t="s">
        <v>86</v>
      </c>
      <c r="B41" s="50"/>
    </row>
    <row r="42" spans="1:2" ht="12.75">
      <c r="A42" s="50" t="s">
        <v>87</v>
      </c>
      <c r="B42" s="50"/>
    </row>
    <row r="43" spans="1:2" ht="12.75">
      <c r="A43" s="50" t="s">
        <v>88</v>
      </c>
      <c r="B43" s="50"/>
    </row>
    <row r="44" spans="1:2" ht="12.75">
      <c r="A44" s="50" t="s">
        <v>89</v>
      </c>
      <c r="B44" s="50"/>
    </row>
    <row r="45" spans="1:2" ht="12.75">
      <c r="A45" s="51" t="s">
        <v>90</v>
      </c>
      <c r="B45" s="50"/>
    </row>
    <row r="46" ht="12.75">
      <c r="A46" s="55" t="s">
        <v>91</v>
      </c>
    </row>
  </sheetData>
  <sheetProtection selectLockedCells="1" selectUnlockedCells="1"/>
  <printOptions horizontalCentered="1"/>
  <pageMargins left="0.75" right="0.75" top="1.0034722222222223" bottom="0.9840277777777777" header="0.5118055555555555" footer="0.5118055555555555"/>
  <pageSetup horizontalDpi="300" verticalDpi="300" orientation="portrait" paperSize="9" scale="9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K15" sqref="K15"/>
    </sheetView>
  </sheetViews>
  <sheetFormatPr defaultColWidth="9.00390625" defaultRowHeight="14.25"/>
  <cols>
    <col min="1" max="2" width="8.50390625" style="273" customWidth="1"/>
    <col min="3" max="3" width="46.875" style="273" customWidth="1"/>
    <col min="4" max="4" width="13.25390625" style="273" customWidth="1"/>
    <col min="5" max="16384" width="8.50390625" style="273" customWidth="1"/>
  </cols>
  <sheetData>
    <row r="1" spans="1:3" ht="12.75">
      <c r="A1" s="486" t="s">
        <v>39</v>
      </c>
      <c r="B1" s="487"/>
      <c r="C1" s="277"/>
    </row>
    <row r="2" spans="1:5" ht="12.75">
      <c r="A2" s="387"/>
      <c r="B2" s="490"/>
      <c r="C2" s="277"/>
      <c r="E2" s="280" t="s">
        <v>1027</v>
      </c>
    </row>
    <row r="3" spans="1:6" ht="12.75">
      <c r="A3" s="519" t="s">
        <v>281</v>
      </c>
      <c r="B3" s="303" t="s">
        <v>282</v>
      </c>
      <c r="C3" s="520" t="s">
        <v>283</v>
      </c>
      <c r="D3" s="521" t="s">
        <v>284</v>
      </c>
      <c r="E3" s="522" t="s">
        <v>247</v>
      </c>
      <c r="F3" s="523" t="s">
        <v>285</v>
      </c>
    </row>
    <row r="4" spans="1:6" ht="12.75">
      <c r="A4" s="904"/>
      <c r="B4" s="905"/>
      <c r="C4" s="502" t="s">
        <v>517</v>
      </c>
      <c r="D4" s="928"/>
      <c r="E4" s="929"/>
      <c r="F4" s="929"/>
    </row>
    <row r="5" spans="1:6" ht="12.75">
      <c r="A5" s="923">
        <v>2000016</v>
      </c>
      <c r="B5" s="924"/>
      <c r="C5" s="915" t="s">
        <v>1028</v>
      </c>
      <c r="D5" s="935"/>
      <c r="E5" s="935"/>
      <c r="F5" s="935"/>
    </row>
    <row r="6" spans="1:6" ht="12.75">
      <c r="A6" s="876">
        <v>2000016</v>
      </c>
      <c r="B6" s="425"/>
      <c r="C6" s="403" t="s">
        <v>1029</v>
      </c>
      <c r="D6" s="347"/>
      <c r="E6" s="347"/>
      <c r="F6" s="347"/>
    </row>
    <row r="7" spans="1:6" ht="12.75">
      <c r="A7" s="876">
        <v>2000016</v>
      </c>
      <c r="B7" s="425" t="s">
        <v>916</v>
      </c>
      <c r="C7" s="403" t="s">
        <v>917</v>
      </c>
      <c r="D7" s="347"/>
      <c r="E7" s="347"/>
      <c r="F7" s="347"/>
    </row>
    <row r="8" spans="1:6" ht="12.75">
      <c r="A8" s="876">
        <v>2000017</v>
      </c>
      <c r="B8" s="425"/>
      <c r="C8" s="403" t="s">
        <v>1030</v>
      </c>
      <c r="D8" s="347"/>
      <c r="E8" s="347"/>
      <c r="F8" s="347"/>
    </row>
    <row r="9" spans="1:6" ht="12.75">
      <c r="A9" s="876">
        <v>120055</v>
      </c>
      <c r="B9" s="425"/>
      <c r="C9" s="304" t="s">
        <v>301</v>
      </c>
      <c r="D9" s="347"/>
      <c r="E9" s="347"/>
      <c r="F9" s="347"/>
    </row>
    <row r="10" spans="1:6" ht="12.75">
      <c r="A10" s="520">
        <v>1200056</v>
      </c>
      <c r="B10" s="303"/>
      <c r="C10" s="304" t="s">
        <v>303</v>
      </c>
      <c r="D10" s="542"/>
      <c r="E10" s="542"/>
      <c r="F10" s="542"/>
    </row>
    <row r="11" spans="1:6" ht="12.75">
      <c r="A11" s="873"/>
      <c r="B11" s="901"/>
      <c r="C11" s="426" t="s">
        <v>307</v>
      </c>
      <c r="D11" s="535"/>
      <c r="E11" s="535"/>
      <c r="F11" s="535"/>
    </row>
    <row r="12" spans="1:6" ht="12.75">
      <c r="A12" s="520">
        <v>1000124</v>
      </c>
      <c r="B12" s="303"/>
      <c r="C12" s="430" t="s">
        <v>1031</v>
      </c>
      <c r="D12" s="347"/>
      <c r="E12" s="347"/>
      <c r="F12" s="347"/>
    </row>
    <row r="13" spans="1:6" ht="12.75">
      <c r="A13" s="520" t="s">
        <v>311</v>
      </c>
      <c r="B13" s="303"/>
      <c r="C13" s="403" t="s">
        <v>495</v>
      </c>
      <c r="D13" s="347"/>
      <c r="E13" s="347"/>
      <c r="F13" s="347"/>
    </row>
    <row r="14" spans="1:6" ht="12.75">
      <c r="A14" s="520" t="s">
        <v>317</v>
      </c>
      <c r="B14" s="303"/>
      <c r="C14" s="403" t="s">
        <v>1032</v>
      </c>
      <c r="D14" s="347"/>
      <c r="E14" s="347"/>
      <c r="F14" s="347"/>
    </row>
    <row r="15" spans="1:6" ht="12.75">
      <c r="A15" s="520" t="s">
        <v>319</v>
      </c>
      <c r="B15" s="303"/>
      <c r="C15" s="403" t="s">
        <v>320</v>
      </c>
      <c r="D15" s="347"/>
      <c r="E15" s="347"/>
      <c r="F15" s="347"/>
    </row>
    <row r="16" spans="1:6" ht="12.75">
      <c r="A16" s="711" t="s">
        <v>308</v>
      </c>
      <c r="B16" s="303"/>
      <c r="C16" s="591" t="s">
        <v>309</v>
      </c>
      <c r="D16" s="347"/>
      <c r="E16" s="347"/>
      <c r="F16" s="347"/>
    </row>
  </sheetData>
  <sheetProtection selectLockedCells="1" selectUnlockedCells="1"/>
  <printOptions/>
  <pageMargins left="0.75" right="0.75" top="1.39375" bottom="1.393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53"/>
  <sheetViews>
    <sheetView workbookViewId="0" topLeftCell="A1">
      <selection activeCell="F170" sqref="F170"/>
    </sheetView>
  </sheetViews>
  <sheetFormatPr defaultColWidth="8.00390625" defaultRowHeight="23.25" customHeight="1"/>
  <cols>
    <col min="1" max="1" width="9.00390625" style="936" customWidth="1"/>
    <col min="2" max="2" width="32.50390625" style="937" customWidth="1"/>
    <col min="3" max="4" width="11.375" style="938" customWidth="1"/>
    <col min="5" max="5" width="11.75390625" style="939" customWidth="1"/>
    <col min="6" max="6" width="8.00390625" style="940" customWidth="1"/>
  </cols>
  <sheetData>
    <row r="1" spans="1:5" ht="14.25" customHeight="1">
      <c r="A1" s="941" t="s">
        <v>40</v>
      </c>
      <c r="B1" s="941"/>
      <c r="C1" s="942"/>
      <c r="D1" s="942"/>
      <c r="E1" s="943"/>
    </row>
    <row r="2" spans="1:5" ht="14.25" customHeight="1">
      <c r="A2" s="944"/>
      <c r="B2" s="945"/>
      <c r="C2" s="942"/>
      <c r="D2" s="942"/>
      <c r="E2" s="946" t="s">
        <v>1033</v>
      </c>
    </row>
    <row r="3" spans="1:5" ht="36" customHeight="1">
      <c r="A3" s="947" t="s">
        <v>1034</v>
      </c>
      <c r="B3" s="948" t="s">
        <v>283</v>
      </c>
      <c r="C3" s="949" t="s">
        <v>337</v>
      </c>
      <c r="D3" s="285" t="s">
        <v>247</v>
      </c>
      <c r="E3" s="950" t="s">
        <v>285</v>
      </c>
    </row>
    <row r="4" spans="1:8" ht="29.25" customHeight="1">
      <c r="A4" s="951"/>
      <c r="B4" s="952" t="s">
        <v>1035</v>
      </c>
      <c r="C4" s="953">
        <f>+C5+C12+C14+C17+C19</f>
        <v>83264</v>
      </c>
      <c r="D4" s="953">
        <f>+D5+D12+D14+D17+D19</f>
        <v>38679</v>
      </c>
      <c r="E4" s="954">
        <f>+D4/C4*100</f>
        <v>46.45344926979247</v>
      </c>
      <c r="H4" t="s">
        <v>121</v>
      </c>
    </row>
    <row r="5" spans="1:5" ht="33.75" customHeight="1">
      <c r="A5" s="955"/>
      <c r="B5" s="956" t="s">
        <v>1036</v>
      </c>
      <c r="C5" s="957">
        <f>C6+C7+C8+C9+C10+C11</f>
        <v>25652</v>
      </c>
      <c r="D5" s="957">
        <f>+D6+D7+D8+D9+D10+D11</f>
        <v>13885</v>
      </c>
      <c r="E5" s="958">
        <f>+D5/C5*100</f>
        <v>54.128333073444566</v>
      </c>
    </row>
    <row r="6" spans="1:9" ht="33" customHeight="1">
      <c r="A6" s="959" t="s">
        <v>1037</v>
      </c>
      <c r="B6" s="960" t="s">
        <v>1038</v>
      </c>
      <c r="C6" s="961">
        <v>903</v>
      </c>
      <c r="D6" s="961">
        <v>282</v>
      </c>
      <c r="E6" s="962">
        <f>+D6/C6*100</f>
        <v>31.22923588039867</v>
      </c>
      <c r="G6" s="151" t="s">
        <v>121</v>
      </c>
      <c r="I6" s="151"/>
    </row>
    <row r="7" spans="1:7" ht="43.5" customHeight="1">
      <c r="A7" s="963" t="s">
        <v>1039</v>
      </c>
      <c r="B7" s="960" t="s">
        <v>1040</v>
      </c>
      <c r="C7" s="964">
        <v>2839</v>
      </c>
      <c r="D7" s="964">
        <v>2321</v>
      </c>
      <c r="E7" s="962">
        <f>+D7/C7*100</f>
        <v>81.754138781261</v>
      </c>
      <c r="G7" t="s">
        <v>121</v>
      </c>
    </row>
    <row r="8" spans="1:5" ht="66.75" customHeight="1">
      <c r="A8" s="963" t="s">
        <v>1041</v>
      </c>
      <c r="B8" s="960" t="s">
        <v>1042</v>
      </c>
      <c r="C8" s="964">
        <v>18054</v>
      </c>
      <c r="D8" s="964">
        <v>10052</v>
      </c>
      <c r="E8" s="962">
        <f>+D8/C8*100</f>
        <v>55.677412207820986</v>
      </c>
    </row>
    <row r="9" spans="1:7" ht="24.75" customHeight="1">
      <c r="A9" s="965">
        <v>2400060</v>
      </c>
      <c r="B9" s="960" t="s">
        <v>1043</v>
      </c>
      <c r="C9" s="964">
        <v>1936</v>
      </c>
      <c r="D9" s="964">
        <v>689</v>
      </c>
      <c r="E9" s="962">
        <f>+D9/C9*100</f>
        <v>35.58884297520662</v>
      </c>
      <c r="G9" t="s">
        <v>121</v>
      </c>
    </row>
    <row r="10" spans="1:7" ht="28.5" customHeight="1">
      <c r="A10" s="965">
        <v>2400061</v>
      </c>
      <c r="B10" s="960" t="s">
        <v>1044</v>
      </c>
      <c r="C10" s="964">
        <v>1017</v>
      </c>
      <c r="D10" s="964">
        <v>310</v>
      </c>
      <c r="E10" s="962">
        <f>+D10/C10*100</f>
        <v>30.48180924287119</v>
      </c>
      <c r="G10" t="s">
        <v>121</v>
      </c>
    </row>
    <row r="11" spans="1:7" ht="25.5" customHeight="1">
      <c r="A11" s="965">
        <v>2400062</v>
      </c>
      <c r="B11" s="960" t="s">
        <v>1045</v>
      </c>
      <c r="C11" s="964">
        <v>903</v>
      </c>
      <c r="D11" s="964">
        <v>231</v>
      </c>
      <c r="E11" s="962">
        <f>+D11/C11*100</f>
        <v>25.581395348837212</v>
      </c>
      <c r="G11" t="s">
        <v>121</v>
      </c>
    </row>
    <row r="12" spans="1:5" ht="26.25" customHeight="1">
      <c r="A12" s="955"/>
      <c r="B12" s="956" t="s">
        <v>1046</v>
      </c>
      <c r="C12" s="966">
        <v>19935</v>
      </c>
      <c r="D12" s="966">
        <v>7199</v>
      </c>
      <c r="E12" s="967">
        <f>+D12/C12*100</f>
        <v>36.11236518685729</v>
      </c>
    </row>
    <row r="13" spans="1:7" ht="21.75" customHeight="1">
      <c r="A13" s="963" t="s">
        <v>1047</v>
      </c>
      <c r="B13" s="960" t="s">
        <v>1048</v>
      </c>
      <c r="C13" s="964">
        <v>19935</v>
      </c>
      <c r="D13" s="964">
        <v>7199</v>
      </c>
      <c r="E13" s="962">
        <f>+D13/C13*100</f>
        <v>36.11236518685729</v>
      </c>
      <c r="G13" t="s">
        <v>121</v>
      </c>
    </row>
    <row r="14" spans="1:5" ht="22.5" customHeight="1">
      <c r="A14" s="955"/>
      <c r="B14" s="956" t="s">
        <v>1049</v>
      </c>
      <c r="C14" s="968">
        <v>11343</v>
      </c>
      <c r="D14" s="968">
        <f>+D15+D16</f>
        <v>5332</v>
      </c>
      <c r="E14" s="969">
        <f>+D14/C14*100</f>
        <v>47.0069646478004</v>
      </c>
    </row>
    <row r="15" spans="1:7" ht="38.25" customHeight="1">
      <c r="A15" s="963" t="s">
        <v>1050</v>
      </c>
      <c r="B15" s="970" t="s">
        <v>1051</v>
      </c>
      <c r="C15" s="964">
        <v>3653</v>
      </c>
      <c r="D15" s="964">
        <v>5330</v>
      </c>
      <c r="E15" s="962">
        <f>+D15/C15*100</f>
        <v>145.90747330960855</v>
      </c>
      <c r="G15" t="s">
        <v>121</v>
      </c>
    </row>
    <row r="16" spans="1:5" ht="38.25" customHeight="1">
      <c r="A16" s="963" t="s">
        <v>1052</v>
      </c>
      <c r="B16" s="304" t="s">
        <v>1053</v>
      </c>
      <c r="C16" s="961">
        <v>7690</v>
      </c>
      <c r="D16" s="961">
        <v>2</v>
      </c>
      <c r="E16" s="962">
        <f>+D16/C16*100</f>
        <v>0.02600780234070221</v>
      </c>
    </row>
    <row r="17" spans="1:5" ht="30" customHeight="1">
      <c r="A17" s="955"/>
      <c r="B17" s="956" t="s">
        <v>1054</v>
      </c>
      <c r="C17" s="966">
        <v>2849</v>
      </c>
      <c r="D17" s="966">
        <v>987</v>
      </c>
      <c r="E17" s="967">
        <f>+D17/C17*100</f>
        <v>34.64373464373464</v>
      </c>
    </row>
    <row r="18" spans="1:7" ht="24.75" customHeight="1">
      <c r="A18" s="963" t="s">
        <v>1055</v>
      </c>
      <c r="B18" s="960" t="s">
        <v>1056</v>
      </c>
      <c r="C18" s="964">
        <v>2849</v>
      </c>
      <c r="D18" s="964">
        <v>987</v>
      </c>
      <c r="E18" s="962">
        <f>+D18/C18*100</f>
        <v>34.64373464373464</v>
      </c>
      <c r="G18" t="s">
        <v>121</v>
      </c>
    </row>
    <row r="19" spans="1:5" ht="21" customHeight="1">
      <c r="A19" s="955"/>
      <c r="B19" s="971" t="s">
        <v>584</v>
      </c>
      <c r="C19" s="966">
        <f>C20+C21+C22+C24+C25</f>
        <v>23485</v>
      </c>
      <c r="D19" s="966">
        <f>+D20+D21+D22+D23+D24+D25</f>
        <v>11276</v>
      </c>
      <c r="E19" s="967">
        <f>+D19/C19*100</f>
        <v>48.01362571854375</v>
      </c>
    </row>
    <row r="20" spans="1:7" ht="36" customHeight="1">
      <c r="A20" s="959" t="s">
        <v>1057</v>
      </c>
      <c r="B20" s="960" t="s">
        <v>1058</v>
      </c>
      <c r="C20" s="964">
        <v>4800</v>
      </c>
      <c r="D20" s="964">
        <v>7892</v>
      </c>
      <c r="E20" s="962">
        <f>+D20/C20*100</f>
        <v>164.41666666666669</v>
      </c>
      <c r="G20" t="s">
        <v>121</v>
      </c>
    </row>
    <row r="21" spans="1:7" ht="41.25" customHeight="1">
      <c r="A21" s="959" t="s">
        <v>1059</v>
      </c>
      <c r="B21" s="960" t="s">
        <v>1060</v>
      </c>
      <c r="C21" s="972">
        <v>16937</v>
      </c>
      <c r="D21" s="972">
        <v>2387</v>
      </c>
      <c r="E21" s="962">
        <f>+D21/C21*100</f>
        <v>14.093404971364468</v>
      </c>
      <c r="G21" t="s">
        <v>121</v>
      </c>
    </row>
    <row r="22" spans="1:6" ht="36" customHeight="1">
      <c r="A22" s="959" t="s">
        <v>1061</v>
      </c>
      <c r="B22" s="960" t="s">
        <v>1062</v>
      </c>
      <c r="C22" s="972">
        <v>1578</v>
      </c>
      <c r="D22" s="972">
        <v>940</v>
      </c>
      <c r="E22" s="962">
        <f>+D22/C22*100</f>
        <v>59.569074778200246</v>
      </c>
      <c r="F22" s="940" t="s">
        <v>121</v>
      </c>
    </row>
    <row r="23" spans="1:5" ht="47.25" customHeight="1">
      <c r="A23" s="959" t="s">
        <v>1063</v>
      </c>
      <c r="B23" s="960" t="s">
        <v>1064</v>
      </c>
      <c r="C23" s="972"/>
      <c r="D23" s="972"/>
      <c r="E23" s="973"/>
    </row>
    <row r="24" spans="1:5" ht="27" customHeight="1">
      <c r="A24" s="959" t="s">
        <v>1065</v>
      </c>
      <c r="B24" s="960" t="s">
        <v>1066</v>
      </c>
      <c r="C24" s="972">
        <v>30</v>
      </c>
      <c r="D24" s="972">
        <v>18</v>
      </c>
      <c r="E24" s="962">
        <f>+D24/C24*100</f>
        <v>60</v>
      </c>
    </row>
    <row r="25" spans="1:5" ht="30" customHeight="1">
      <c r="A25" s="959" t="s">
        <v>1067</v>
      </c>
      <c r="B25" s="960" t="s">
        <v>1068</v>
      </c>
      <c r="C25" s="972">
        <v>140</v>
      </c>
      <c r="D25" s="972">
        <v>39</v>
      </c>
      <c r="E25" s="962">
        <f>+D25/C25*100</f>
        <v>27.857142857142858</v>
      </c>
    </row>
    <row r="26" spans="1:5" ht="36" customHeight="1">
      <c r="A26" s="974"/>
      <c r="B26" s="975" t="s">
        <v>1069</v>
      </c>
      <c r="C26" s="976">
        <f>+C27+C34+C66+C75+C80+C106+C109+C128+C131</f>
        <v>69461</v>
      </c>
      <c r="D26" s="976">
        <f>+D27+D34+D66+D75+D80+D106+D109+D128+D131</f>
        <v>41257</v>
      </c>
      <c r="E26" s="969">
        <f>+D26/C26*100</f>
        <v>59.39592001266898</v>
      </c>
    </row>
    <row r="27" spans="1:6" ht="29.25" customHeight="1">
      <c r="A27" s="955"/>
      <c r="B27" s="956" t="s">
        <v>1070</v>
      </c>
      <c r="C27" s="976">
        <v>6300</v>
      </c>
      <c r="D27" s="976">
        <f>+D28+D29+D30+D31</f>
        <v>6398</v>
      </c>
      <c r="E27" s="958">
        <f>+D27/C27*100</f>
        <v>101.55555555555556</v>
      </c>
      <c r="F27"/>
    </row>
    <row r="28" spans="1:10" ht="34.5" customHeight="1">
      <c r="A28" s="963" t="s">
        <v>1041</v>
      </c>
      <c r="B28" s="960" t="s">
        <v>1071</v>
      </c>
      <c r="C28" s="977">
        <v>1600</v>
      </c>
      <c r="D28" s="977">
        <v>2194</v>
      </c>
      <c r="E28" s="962">
        <f>+D28/C28*100</f>
        <v>137.125</v>
      </c>
      <c r="J28" t="s">
        <v>121</v>
      </c>
    </row>
    <row r="29" spans="1:9" ht="29.25" customHeight="1">
      <c r="A29" s="963" t="s">
        <v>1072</v>
      </c>
      <c r="B29" s="960" t="s">
        <v>1073</v>
      </c>
      <c r="C29" s="977">
        <v>1500</v>
      </c>
      <c r="D29" s="977">
        <v>672</v>
      </c>
      <c r="E29" s="962">
        <f>+D29/C29*100</f>
        <v>44.800000000000004</v>
      </c>
      <c r="G29" t="s">
        <v>121</v>
      </c>
      <c r="I29" t="s">
        <v>121</v>
      </c>
    </row>
    <row r="30" spans="1:9" ht="23.25" customHeight="1">
      <c r="A30" s="978" t="s">
        <v>1074</v>
      </c>
      <c r="B30" s="970" t="s">
        <v>1075</v>
      </c>
      <c r="C30" s="979">
        <v>2700</v>
      </c>
      <c r="D30" s="979">
        <v>2983</v>
      </c>
      <c r="E30" s="962">
        <f>+D30/C30*100</f>
        <v>110.4814814814815</v>
      </c>
      <c r="G30" t="s">
        <v>121</v>
      </c>
      <c r="I30" t="s">
        <v>121</v>
      </c>
    </row>
    <row r="31" spans="1:10" ht="29.25" customHeight="1">
      <c r="A31" s="978" t="s">
        <v>1076</v>
      </c>
      <c r="B31" s="970" t="s">
        <v>1077</v>
      </c>
      <c r="C31" s="979">
        <v>500</v>
      </c>
      <c r="D31" s="979">
        <v>549</v>
      </c>
      <c r="E31" s="962">
        <f>+D31/C31*100</f>
        <v>109.80000000000001</v>
      </c>
      <c r="G31" t="s">
        <v>121</v>
      </c>
      <c r="J31" t="s">
        <v>121</v>
      </c>
    </row>
    <row r="32" spans="1:5" ht="32.25" customHeight="1">
      <c r="A32" s="980"/>
      <c r="B32" s="981" t="s">
        <v>1078</v>
      </c>
      <c r="C32" s="982"/>
      <c r="D32" s="982"/>
      <c r="E32" s="983"/>
    </row>
    <row r="33" spans="1:5" ht="27.75" customHeight="1">
      <c r="A33" s="984">
        <v>1200055</v>
      </c>
      <c r="B33" s="985" t="s">
        <v>301</v>
      </c>
      <c r="C33" s="977"/>
      <c r="D33" s="977"/>
      <c r="E33" s="962"/>
    </row>
    <row r="34" spans="1:5" ht="34.5" customHeight="1">
      <c r="A34" s="955"/>
      <c r="B34" s="986" t="s">
        <v>1079</v>
      </c>
      <c r="C34" s="987">
        <v>13194</v>
      </c>
      <c r="D34" s="987">
        <f>+D35+D36+D37+D38+D39+D40+D41+D42+D43+D46+D47+D48+D50+D51+D52+D53+D54+D55+D56+D58+D59+D60+D61+D62+D63+D64+D65</f>
        <v>5951</v>
      </c>
      <c r="E34" s="988">
        <f>+D34/C34*100</f>
        <v>45.10383507654995</v>
      </c>
    </row>
    <row r="35" spans="1:5" ht="23.25" customHeight="1">
      <c r="A35" s="963" t="s">
        <v>1080</v>
      </c>
      <c r="B35" s="960" t="s">
        <v>1081</v>
      </c>
      <c r="C35" s="977">
        <v>100</v>
      </c>
      <c r="D35" s="977">
        <v>217</v>
      </c>
      <c r="E35" s="962">
        <f>+D35/C35*100</f>
        <v>217</v>
      </c>
    </row>
    <row r="36" spans="1:9" ht="29.25" customHeight="1">
      <c r="A36" s="978" t="s">
        <v>1082</v>
      </c>
      <c r="B36" s="970" t="s">
        <v>1083</v>
      </c>
      <c r="C36" s="979">
        <v>1300</v>
      </c>
      <c r="D36" s="979">
        <v>766</v>
      </c>
      <c r="E36" s="962">
        <f>+D36/C36*100</f>
        <v>58.92307692307692</v>
      </c>
      <c r="G36" s="151" t="s">
        <v>121</v>
      </c>
      <c r="I36" t="s">
        <v>121</v>
      </c>
    </row>
    <row r="37" spans="1:7" ht="27" customHeight="1">
      <c r="A37" s="978" t="s">
        <v>1084</v>
      </c>
      <c r="B37" s="970" t="s">
        <v>1085</v>
      </c>
      <c r="C37" s="979">
        <v>80</v>
      </c>
      <c r="D37" s="979">
        <v>9</v>
      </c>
      <c r="E37" s="962">
        <f>+D37/C37*100</f>
        <v>11.25</v>
      </c>
      <c r="G37" t="s">
        <v>121</v>
      </c>
    </row>
    <row r="38" spans="1:7" ht="27.75" customHeight="1">
      <c r="A38" s="978" t="s">
        <v>1086</v>
      </c>
      <c r="B38" s="970" t="s">
        <v>1087</v>
      </c>
      <c r="C38" s="979">
        <v>90</v>
      </c>
      <c r="D38" s="979">
        <v>48</v>
      </c>
      <c r="E38" s="962">
        <f>+D38/C38*100</f>
        <v>53.333333333333336</v>
      </c>
      <c r="G38" t="s">
        <v>121</v>
      </c>
    </row>
    <row r="39" spans="1:9" ht="19.5" customHeight="1">
      <c r="A39" s="978" t="s">
        <v>1088</v>
      </c>
      <c r="B39" s="970" t="s">
        <v>1089</v>
      </c>
      <c r="C39" s="979">
        <v>100</v>
      </c>
      <c r="D39" s="979">
        <v>44</v>
      </c>
      <c r="E39" s="962">
        <f>+D39/C39*100</f>
        <v>44</v>
      </c>
      <c r="G39" t="s">
        <v>121</v>
      </c>
      <c r="I39" t="s">
        <v>121</v>
      </c>
    </row>
    <row r="40" spans="1:7" ht="27.75" customHeight="1">
      <c r="A40" s="978" t="s">
        <v>1090</v>
      </c>
      <c r="B40" s="970" t="s">
        <v>1091</v>
      </c>
      <c r="C40" s="979">
        <v>80</v>
      </c>
      <c r="D40" s="979">
        <v>34</v>
      </c>
      <c r="E40" s="962">
        <f>+D40/C40*100</f>
        <v>42.5</v>
      </c>
      <c r="G40" t="s">
        <v>121</v>
      </c>
    </row>
    <row r="41" spans="1:7" ht="18.75" customHeight="1">
      <c r="A41" s="978" t="s">
        <v>1092</v>
      </c>
      <c r="B41" s="970" t="s">
        <v>1093</v>
      </c>
      <c r="C41" s="979">
        <v>100</v>
      </c>
      <c r="D41" s="979">
        <v>10</v>
      </c>
      <c r="E41" s="962">
        <f>+D41/C41*100</f>
        <v>10</v>
      </c>
      <c r="G41" t="s">
        <v>121</v>
      </c>
    </row>
    <row r="42" spans="1:7" ht="26.25" customHeight="1">
      <c r="A42" s="978" t="s">
        <v>1094</v>
      </c>
      <c r="B42" s="970" t="s">
        <v>1095</v>
      </c>
      <c r="C42" s="979">
        <v>10</v>
      </c>
      <c r="D42" s="979">
        <v>8</v>
      </c>
      <c r="E42" s="962">
        <f>+D42/C42*100</f>
        <v>80</v>
      </c>
      <c r="G42" t="s">
        <v>121</v>
      </c>
    </row>
    <row r="43" spans="1:8" ht="21" customHeight="1">
      <c r="A43" s="978" t="s">
        <v>1096</v>
      </c>
      <c r="B43" s="970" t="s">
        <v>1097</v>
      </c>
      <c r="C43" s="979">
        <v>500</v>
      </c>
      <c r="D43" s="979">
        <v>158</v>
      </c>
      <c r="E43" s="962">
        <f>+D43/C43*100</f>
        <v>31.6</v>
      </c>
      <c r="G43" t="s">
        <v>121</v>
      </c>
      <c r="H43" t="s">
        <v>121</v>
      </c>
    </row>
    <row r="44" spans="1:5" ht="21.75" customHeight="1">
      <c r="A44" s="978" t="s">
        <v>1098</v>
      </c>
      <c r="B44" s="970" t="s">
        <v>1099</v>
      </c>
      <c r="C44" s="979"/>
      <c r="D44" s="979"/>
      <c r="E44" s="962" t="s">
        <v>121</v>
      </c>
    </row>
    <row r="45" spans="1:5" ht="26.25" customHeight="1">
      <c r="A45" s="978" t="s">
        <v>1100</v>
      </c>
      <c r="B45" s="970" t="s">
        <v>1101</v>
      </c>
      <c r="C45" s="979"/>
      <c r="D45" s="979"/>
      <c r="E45" s="962" t="s">
        <v>121</v>
      </c>
    </row>
    <row r="46" spans="1:7" ht="21" customHeight="1">
      <c r="A46" s="978" t="s">
        <v>1102</v>
      </c>
      <c r="B46" s="970" t="s">
        <v>1103</v>
      </c>
      <c r="C46" s="979">
        <v>100</v>
      </c>
      <c r="D46" s="979">
        <v>17</v>
      </c>
      <c r="E46" s="962">
        <f>+D46/C46*100</f>
        <v>17</v>
      </c>
      <c r="G46" t="s">
        <v>121</v>
      </c>
    </row>
    <row r="47" spans="1:7" ht="26.25" customHeight="1">
      <c r="A47" s="978" t="s">
        <v>1104</v>
      </c>
      <c r="B47" s="970" t="s">
        <v>1105</v>
      </c>
      <c r="C47" s="979">
        <v>30</v>
      </c>
      <c r="D47" s="979">
        <v>21</v>
      </c>
      <c r="E47" s="962">
        <f>+D47/C47*100</f>
        <v>70</v>
      </c>
      <c r="G47" t="s">
        <v>121</v>
      </c>
    </row>
    <row r="48" spans="1:8" ht="35.25" customHeight="1">
      <c r="A48" s="978" t="s">
        <v>1106</v>
      </c>
      <c r="B48" s="970" t="s">
        <v>1107</v>
      </c>
      <c r="C48" s="979">
        <v>1200</v>
      </c>
      <c r="D48" s="979">
        <v>839</v>
      </c>
      <c r="E48" s="962">
        <f>+D48/C48*100</f>
        <v>69.91666666666667</v>
      </c>
      <c r="G48" t="s">
        <v>121</v>
      </c>
      <c r="H48" t="s">
        <v>121</v>
      </c>
    </row>
    <row r="49" spans="1:5" ht="33" customHeight="1">
      <c r="A49" s="978" t="s">
        <v>1108</v>
      </c>
      <c r="B49" s="970" t="s">
        <v>1109</v>
      </c>
      <c r="C49" s="979"/>
      <c r="D49" s="979"/>
      <c r="E49" s="962" t="s">
        <v>121</v>
      </c>
    </row>
    <row r="50" spans="1:11" ht="30.75" customHeight="1">
      <c r="A50" s="978" t="s">
        <v>1110</v>
      </c>
      <c r="B50" s="970" t="s">
        <v>1111</v>
      </c>
      <c r="C50" s="979">
        <v>2500</v>
      </c>
      <c r="D50" s="979">
        <v>383</v>
      </c>
      <c r="E50" s="962">
        <f>+D50/C50*100</f>
        <v>15.32</v>
      </c>
      <c r="G50" t="s">
        <v>121</v>
      </c>
      <c r="K50" t="s">
        <v>121</v>
      </c>
    </row>
    <row r="51" spans="1:7" ht="27.75" customHeight="1">
      <c r="A51" s="978" t="s">
        <v>1112</v>
      </c>
      <c r="B51" s="970" t="s">
        <v>1113</v>
      </c>
      <c r="C51" s="979">
        <v>200</v>
      </c>
      <c r="D51" s="979">
        <v>96</v>
      </c>
      <c r="E51" s="962">
        <f>+D51/C51*100</f>
        <v>48</v>
      </c>
      <c r="G51" t="s">
        <v>121</v>
      </c>
    </row>
    <row r="52" spans="1:9" ht="24" customHeight="1">
      <c r="A52" s="978" t="s">
        <v>1114</v>
      </c>
      <c r="B52" s="970" t="s">
        <v>1115</v>
      </c>
      <c r="C52" s="979">
        <v>1800</v>
      </c>
      <c r="D52" s="979">
        <v>1096</v>
      </c>
      <c r="E52" s="962">
        <f>+D52/C52*100</f>
        <v>60.88888888888889</v>
      </c>
      <c r="G52" t="s">
        <v>121</v>
      </c>
      <c r="I52" t="s">
        <v>121</v>
      </c>
    </row>
    <row r="53" spans="1:10" ht="24.75" customHeight="1">
      <c r="A53" s="978" t="s">
        <v>1116</v>
      </c>
      <c r="B53" s="970" t="s">
        <v>1117</v>
      </c>
      <c r="C53" s="979">
        <v>1800</v>
      </c>
      <c r="D53" s="979">
        <v>816</v>
      </c>
      <c r="E53" s="962">
        <f>+D53/C53*100</f>
        <v>45.33333333333333</v>
      </c>
      <c r="G53" t="s">
        <v>121</v>
      </c>
      <c r="J53" t="s">
        <v>121</v>
      </c>
    </row>
    <row r="54" spans="1:10" ht="24.75" customHeight="1">
      <c r="A54" s="978" t="s">
        <v>1118</v>
      </c>
      <c r="B54" s="970" t="s">
        <v>1119</v>
      </c>
      <c r="C54" s="979">
        <v>700</v>
      </c>
      <c r="D54" s="979">
        <v>176</v>
      </c>
      <c r="E54" s="962">
        <f>+D54/C54*100</f>
        <v>25.142857142857146</v>
      </c>
      <c r="G54" t="s">
        <v>121</v>
      </c>
      <c r="J54" t="s">
        <v>121</v>
      </c>
    </row>
    <row r="55" spans="1:10" ht="21.75" customHeight="1">
      <c r="A55" s="978" t="s">
        <v>1120</v>
      </c>
      <c r="B55" s="970" t="s">
        <v>1121</v>
      </c>
      <c r="C55" s="979">
        <v>190</v>
      </c>
      <c r="D55" s="979">
        <v>58</v>
      </c>
      <c r="E55" s="962">
        <f>+D55/C55*100</f>
        <v>30.526315789473685</v>
      </c>
      <c r="G55" t="s">
        <v>121</v>
      </c>
      <c r="J55" t="s">
        <v>121</v>
      </c>
    </row>
    <row r="56" spans="1:7" ht="21.75" customHeight="1">
      <c r="A56" s="978" t="s">
        <v>1122</v>
      </c>
      <c r="B56" s="970" t="s">
        <v>1123</v>
      </c>
      <c r="C56" s="979">
        <v>99</v>
      </c>
      <c r="D56" s="979">
        <v>20</v>
      </c>
      <c r="E56" s="962">
        <f>+D56/C56*100</f>
        <v>20.2020202020202</v>
      </c>
      <c r="G56" t="s">
        <v>121</v>
      </c>
    </row>
    <row r="57" spans="1:5" ht="18" customHeight="1">
      <c r="A57" s="978" t="s">
        <v>1124</v>
      </c>
      <c r="B57" s="970" t="s">
        <v>1125</v>
      </c>
      <c r="C57" s="979"/>
      <c r="D57" s="979"/>
      <c r="E57" s="962" t="s">
        <v>121</v>
      </c>
    </row>
    <row r="58" spans="1:5" ht="20.25" customHeight="1">
      <c r="A58" s="978" t="s">
        <v>1126</v>
      </c>
      <c r="B58" s="970" t="s">
        <v>1127</v>
      </c>
      <c r="C58" s="979">
        <v>65</v>
      </c>
      <c r="D58" s="979">
        <v>24</v>
      </c>
      <c r="E58" s="962">
        <f>+D58/C58*100</f>
        <v>36.92307692307693</v>
      </c>
    </row>
    <row r="59" spans="1:9" ht="26.25" customHeight="1">
      <c r="A59" s="978" t="s">
        <v>1128</v>
      </c>
      <c r="B59" s="970" t="s">
        <v>1129</v>
      </c>
      <c r="C59" s="979">
        <v>510</v>
      </c>
      <c r="D59" s="979">
        <v>243</v>
      </c>
      <c r="E59" s="962">
        <f>+D59/C59*100</f>
        <v>47.647058823529406</v>
      </c>
      <c r="G59" t="s">
        <v>121</v>
      </c>
      <c r="I59" t="s">
        <v>121</v>
      </c>
    </row>
    <row r="60" spans="1:9" ht="28.5" customHeight="1">
      <c r="A60" s="978" t="s">
        <v>1130</v>
      </c>
      <c r="B60" s="970" t="s">
        <v>1131</v>
      </c>
      <c r="C60" s="979">
        <v>1100</v>
      </c>
      <c r="D60" s="979">
        <v>590</v>
      </c>
      <c r="E60" s="962">
        <f>+D60/C60*100</f>
        <v>53.63636363636364</v>
      </c>
      <c r="G60" t="s">
        <v>121</v>
      </c>
      <c r="I60" t="s">
        <v>121</v>
      </c>
    </row>
    <row r="61" spans="1:7" ht="32.25" customHeight="1">
      <c r="A61" s="978" t="s">
        <v>1132</v>
      </c>
      <c r="B61" s="970" t="s">
        <v>1133</v>
      </c>
      <c r="C61" s="979">
        <v>5</v>
      </c>
      <c r="D61" s="979">
        <v>21</v>
      </c>
      <c r="E61" s="962">
        <f>+D61/C61*100</f>
        <v>420</v>
      </c>
      <c r="G61" t="s">
        <v>121</v>
      </c>
    </row>
    <row r="62" spans="1:5" ht="32.25" customHeight="1">
      <c r="A62" s="978" t="s">
        <v>1134</v>
      </c>
      <c r="B62" s="970" t="s">
        <v>1135</v>
      </c>
      <c r="C62" s="979">
        <v>5</v>
      </c>
      <c r="D62" s="979"/>
      <c r="E62" s="962">
        <f>+D62/C62*100</f>
        <v>0</v>
      </c>
    </row>
    <row r="63" spans="1:5" ht="39" customHeight="1">
      <c r="A63" s="978" t="s">
        <v>1136</v>
      </c>
      <c r="B63" s="970" t="s">
        <v>1137</v>
      </c>
      <c r="C63" s="979">
        <v>5</v>
      </c>
      <c r="D63" s="979"/>
      <c r="E63" s="962">
        <f>+D63/C63*100</f>
        <v>0</v>
      </c>
    </row>
    <row r="64" spans="1:7" ht="39" customHeight="1">
      <c r="A64" s="978" t="s">
        <v>1138</v>
      </c>
      <c r="B64" s="989" t="s">
        <v>1139</v>
      </c>
      <c r="C64" s="979">
        <v>522</v>
      </c>
      <c r="D64" s="979">
        <v>254</v>
      </c>
      <c r="E64" s="962">
        <f>+D64/C64*100</f>
        <v>48.65900383141762</v>
      </c>
      <c r="G64" t="s">
        <v>121</v>
      </c>
    </row>
    <row r="65" spans="1:7" ht="36" customHeight="1">
      <c r="A65" s="978" t="s">
        <v>1140</v>
      </c>
      <c r="B65" s="970" t="s">
        <v>1141</v>
      </c>
      <c r="C65" s="979">
        <v>3</v>
      </c>
      <c r="D65" s="979">
        <v>3</v>
      </c>
      <c r="E65" s="962">
        <f>+D65/C65*100</f>
        <v>100</v>
      </c>
      <c r="G65" t="s">
        <v>121</v>
      </c>
    </row>
    <row r="66" spans="1:5" ht="30" customHeight="1">
      <c r="A66" s="955"/>
      <c r="B66" s="986" t="s">
        <v>1142</v>
      </c>
      <c r="C66" s="976">
        <v>6471</v>
      </c>
      <c r="D66" s="976">
        <f>+D67+D68+D69+D70+D71+D72+D73+D74</f>
        <v>2312</v>
      </c>
      <c r="E66" s="969">
        <f>+D66/C66*100</f>
        <v>35.72863545047134</v>
      </c>
    </row>
    <row r="67" spans="1:7" ht="28.5" customHeight="1">
      <c r="A67" s="978" t="s">
        <v>1143</v>
      </c>
      <c r="B67" s="970" t="s">
        <v>1144</v>
      </c>
      <c r="C67" s="979">
        <v>160</v>
      </c>
      <c r="D67" s="979">
        <v>17</v>
      </c>
      <c r="E67" s="962">
        <f>+D67/C67*100</f>
        <v>10.625</v>
      </c>
      <c r="G67" t="s">
        <v>121</v>
      </c>
    </row>
    <row r="68" spans="1:5" ht="30" customHeight="1">
      <c r="A68" s="978" t="s">
        <v>1145</v>
      </c>
      <c r="B68" s="970" t="s">
        <v>1146</v>
      </c>
      <c r="C68" s="979">
        <v>500</v>
      </c>
      <c r="D68" s="979">
        <v>296</v>
      </c>
      <c r="E68" s="962">
        <f>+D68/C68*100</f>
        <v>59.199999999999996</v>
      </c>
    </row>
    <row r="69" spans="1:5" ht="28.5" customHeight="1">
      <c r="A69" s="978" t="s">
        <v>1147</v>
      </c>
      <c r="B69" s="970" t="s">
        <v>1148</v>
      </c>
      <c r="C69" s="979">
        <v>3</v>
      </c>
      <c r="D69" s="979"/>
      <c r="E69" s="962">
        <f>+D69/C69*100</f>
        <v>0</v>
      </c>
    </row>
    <row r="70" spans="1:7" ht="27.75" customHeight="1">
      <c r="A70" s="978" t="s">
        <v>1149</v>
      </c>
      <c r="B70" s="970" t="s">
        <v>1150</v>
      </c>
      <c r="C70" s="979">
        <v>1000</v>
      </c>
      <c r="D70" s="979">
        <v>697</v>
      </c>
      <c r="E70" s="962">
        <f>+D70/C70*100</f>
        <v>69.69999999999999</v>
      </c>
      <c r="G70" t="s">
        <v>121</v>
      </c>
    </row>
    <row r="71" spans="1:5" ht="30" customHeight="1">
      <c r="A71" s="978" t="s">
        <v>1151</v>
      </c>
      <c r="B71" s="970" t="s">
        <v>1152</v>
      </c>
      <c r="C71" s="979">
        <v>800</v>
      </c>
      <c r="D71" s="979">
        <v>437</v>
      </c>
      <c r="E71" s="962">
        <f>+D71/C71*100</f>
        <v>54.625</v>
      </c>
    </row>
    <row r="72" spans="1:5" ht="28.5" customHeight="1">
      <c r="A72" s="978" t="s">
        <v>1153</v>
      </c>
      <c r="B72" s="970" t="s">
        <v>1154</v>
      </c>
      <c r="C72" s="979">
        <v>8</v>
      </c>
      <c r="D72" s="979"/>
      <c r="E72" s="962">
        <f>+D72/C72*100</f>
        <v>0</v>
      </c>
    </row>
    <row r="73" spans="1:5" ht="39.75" customHeight="1">
      <c r="A73" s="978" t="s">
        <v>1155</v>
      </c>
      <c r="B73" s="970" t="s">
        <v>1156</v>
      </c>
      <c r="C73" s="979">
        <v>4000</v>
      </c>
      <c r="D73" s="979">
        <v>865</v>
      </c>
      <c r="E73" s="962">
        <f>+D73/C73*100</f>
        <v>21.625</v>
      </c>
    </row>
    <row r="74" spans="1:5" ht="41.25" customHeight="1">
      <c r="A74" s="978" t="s">
        <v>1157</v>
      </c>
      <c r="B74" s="970" t="s">
        <v>1158</v>
      </c>
      <c r="C74" s="979"/>
      <c r="D74" s="979"/>
      <c r="E74" s="962" t="s">
        <v>121</v>
      </c>
    </row>
    <row r="75" spans="1:5" ht="14.25" customHeight="1">
      <c r="A75" s="990"/>
      <c r="B75" s="991" t="s">
        <v>1159</v>
      </c>
      <c r="C75" s="992">
        <v>26603</v>
      </c>
      <c r="D75" s="992">
        <f>+D76+D77+D78+D79</f>
        <v>15016</v>
      </c>
      <c r="E75" s="958">
        <f>+D75/C75*100</f>
        <v>56.444761868962146</v>
      </c>
    </row>
    <row r="76" spans="1:9" ht="35.25" customHeight="1">
      <c r="A76" s="963" t="s">
        <v>1160</v>
      </c>
      <c r="B76" s="960" t="s">
        <v>1161</v>
      </c>
      <c r="C76" s="979">
        <v>3100</v>
      </c>
      <c r="D76" s="979">
        <v>1162</v>
      </c>
      <c r="E76" s="962">
        <f>+D76/C76*100</f>
        <v>37.483870967741936</v>
      </c>
      <c r="G76" t="s">
        <v>121</v>
      </c>
      <c r="I76" t="s">
        <v>121</v>
      </c>
    </row>
    <row r="77" spans="1:9" ht="30" customHeight="1">
      <c r="A77" s="963" t="s">
        <v>1162</v>
      </c>
      <c r="B77" s="960" t="s">
        <v>1163</v>
      </c>
      <c r="C77" s="979">
        <v>13000</v>
      </c>
      <c r="D77" s="979">
        <v>7670</v>
      </c>
      <c r="E77" s="962">
        <f>+D77/C77*100</f>
        <v>59</v>
      </c>
      <c r="G77" t="s">
        <v>121</v>
      </c>
      <c r="I77" t="s">
        <v>121</v>
      </c>
    </row>
    <row r="78" spans="1:8" ht="36" customHeight="1">
      <c r="A78" s="963" t="s">
        <v>1164</v>
      </c>
      <c r="B78" s="960" t="s">
        <v>1165</v>
      </c>
      <c r="C78" s="979">
        <v>10500</v>
      </c>
      <c r="D78" s="979">
        <v>6183</v>
      </c>
      <c r="E78" s="962">
        <f>+D78/C78*100</f>
        <v>58.885714285714286</v>
      </c>
      <c r="G78" t="s">
        <v>121</v>
      </c>
      <c r="H78" t="s">
        <v>121</v>
      </c>
    </row>
    <row r="79" spans="1:5" ht="29.25" customHeight="1">
      <c r="A79" s="963" t="s">
        <v>1166</v>
      </c>
      <c r="B79" s="960" t="s">
        <v>1167</v>
      </c>
      <c r="C79" s="979">
        <v>3</v>
      </c>
      <c r="D79" s="979">
        <v>1</v>
      </c>
      <c r="E79" s="962">
        <f>+D79/C79*100</f>
        <v>33.33333333333333</v>
      </c>
    </row>
    <row r="80" spans="1:5" ht="27" customHeight="1">
      <c r="A80" s="955"/>
      <c r="B80" s="986" t="s">
        <v>1168</v>
      </c>
      <c r="C80" s="992">
        <v>5620</v>
      </c>
      <c r="D80" s="992">
        <f>+D81+D82+D83+D84+D85+D86+D87+D88+D89+D91+D92+D93+D97+D100+D101+D102+D103+D104</f>
        <v>3989</v>
      </c>
      <c r="E80" s="958">
        <f>+D80/C80*100</f>
        <v>70.97864768683274</v>
      </c>
    </row>
    <row r="81" spans="1:9" ht="18.75" customHeight="1">
      <c r="A81" s="978" t="s">
        <v>1169</v>
      </c>
      <c r="B81" s="970" t="s">
        <v>1170</v>
      </c>
      <c r="C81" s="979">
        <v>3100</v>
      </c>
      <c r="D81" s="979">
        <v>1663</v>
      </c>
      <c r="E81" s="962">
        <f>+D81/C81*100</f>
        <v>53.645161290322584</v>
      </c>
      <c r="G81" t="s">
        <v>121</v>
      </c>
      <c r="I81" t="s">
        <v>121</v>
      </c>
    </row>
    <row r="82" spans="1:7" ht="32.25" customHeight="1">
      <c r="A82" s="978" t="s">
        <v>1171</v>
      </c>
      <c r="B82" s="970" t="s">
        <v>1172</v>
      </c>
      <c r="C82" s="979">
        <v>880</v>
      </c>
      <c r="D82" s="979">
        <v>540</v>
      </c>
      <c r="E82" s="962">
        <f>+D82/C82*100</f>
        <v>61.36363636363637</v>
      </c>
      <c r="G82" t="s">
        <v>121</v>
      </c>
    </row>
    <row r="83" spans="1:5" ht="22.5" customHeight="1">
      <c r="A83" s="978" t="s">
        <v>1173</v>
      </c>
      <c r="B83" s="970" t="s">
        <v>1174</v>
      </c>
      <c r="C83" s="979">
        <v>100</v>
      </c>
      <c r="D83" s="979">
        <v>53</v>
      </c>
      <c r="E83" s="962">
        <f>+D83/C83*100</f>
        <v>53</v>
      </c>
    </row>
    <row r="84" spans="1:5" ht="29.25" customHeight="1">
      <c r="A84" s="978" t="s">
        <v>1175</v>
      </c>
      <c r="B84" s="970" t="s">
        <v>1176</v>
      </c>
      <c r="C84" s="979">
        <v>300</v>
      </c>
      <c r="D84" s="979">
        <v>102</v>
      </c>
      <c r="E84" s="962">
        <f>+D84/C84*100</f>
        <v>34</v>
      </c>
    </row>
    <row r="85" spans="1:5" ht="33.75" customHeight="1">
      <c r="A85" s="978" t="s">
        <v>1177</v>
      </c>
      <c r="B85" s="970" t="s">
        <v>1178</v>
      </c>
      <c r="C85" s="979"/>
      <c r="D85" s="979"/>
      <c r="E85" s="962" t="s">
        <v>121</v>
      </c>
    </row>
    <row r="86" spans="1:7" ht="43.5" customHeight="1">
      <c r="A86" s="978" t="s">
        <v>1179</v>
      </c>
      <c r="B86" s="970" t="s">
        <v>1180</v>
      </c>
      <c r="C86" s="979">
        <v>3</v>
      </c>
      <c r="D86" s="979">
        <v>10</v>
      </c>
      <c r="E86" s="962">
        <f>+D86/C86*100</f>
        <v>333.33333333333337</v>
      </c>
      <c r="G86" t="s">
        <v>121</v>
      </c>
    </row>
    <row r="87" spans="1:10" ht="27.75" customHeight="1">
      <c r="A87" s="978" t="s">
        <v>1181</v>
      </c>
      <c r="B87" s="970" t="s">
        <v>1182</v>
      </c>
      <c r="C87" s="979">
        <v>230</v>
      </c>
      <c r="D87" s="979">
        <v>329</v>
      </c>
      <c r="E87" s="962">
        <f>+D87/C87*100</f>
        <v>143.04347826086956</v>
      </c>
      <c r="G87" t="s">
        <v>121</v>
      </c>
      <c r="J87" t="s">
        <v>121</v>
      </c>
    </row>
    <row r="88" spans="1:7" ht="21.75" customHeight="1">
      <c r="A88" s="978" t="s">
        <v>1183</v>
      </c>
      <c r="B88" s="970" t="s">
        <v>1184</v>
      </c>
      <c r="C88" s="979">
        <v>230</v>
      </c>
      <c r="D88" s="979">
        <v>122</v>
      </c>
      <c r="E88" s="962">
        <f>+D88/C88*100</f>
        <v>53.04347826086957</v>
      </c>
      <c r="G88" t="s">
        <v>121</v>
      </c>
    </row>
    <row r="89" spans="1:5" ht="27" customHeight="1">
      <c r="A89" s="978" t="s">
        <v>1185</v>
      </c>
      <c r="B89" s="989" t="s">
        <v>1186</v>
      </c>
      <c r="C89" s="979">
        <v>3</v>
      </c>
      <c r="D89" s="979"/>
      <c r="E89" s="962">
        <f>+D89/C89*100</f>
        <v>0</v>
      </c>
    </row>
    <row r="90" spans="1:5" ht="30.75" customHeight="1">
      <c r="A90" s="978" t="s">
        <v>1187</v>
      </c>
      <c r="B90" s="970" t="s">
        <v>1188</v>
      </c>
      <c r="C90" s="979"/>
      <c r="D90" s="979"/>
      <c r="E90" s="962" t="s">
        <v>121</v>
      </c>
    </row>
    <row r="91" spans="1:9" ht="22.5" customHeight="1">
      <c r="A91" s="978" t="s">
        <v>1189</v>
      </c>
      <c r="B91" s="970" t="s">
        <v>1190</v>
      </c>
      <c r="C91" s="979">
        <v>200</v>
      </c>
      <c r="D91" s="979">
        <v>107</v>
      </c>
      <c r="E91" s="962">
        <f>+D91/C91*100</f>
        <v>53.5</v>
      </c>
      <c r="G91" t="s">
        <v>121</v>
      </c>
      <c r="I91" t="s">
        <v>121</v>
      </c>
    </row>
    <row r="92" spans="1:9" ht="40.5" customHeight="1">
      <c r="A92" s="978" t="s">
        <v>1191</v>
      </c>
      <c r="B92" s="970" t="s">
        <v>1192</v>
      </c>
      <c r="C92" s="979">
        <v>400</v>
      </c>
      <c r="D92" s="979">
        <v>987</v>
      </c>
      <c r="E92" s="962">
        <f>+D92/C92*100</f>
        <v>246.74999999999997</v>
      </c>
      <c r="G92" t="s">
        <v>121</v>
      </c>
      <c r="H92" t="s">
        <v>121</v>
      </c>
      <c r="I92" t="s">
        <v>121</v>
      </c>
    </row>
    <row r="93" spans="1:5" ht="30.75" customHeight="1">
      <c r="A93" s="978" t="s">
        <v>1193</v>
      </c>
      <c r="B93" s="970" t="s">
        <v>1194</v>
      </c>
      <c r="C93" s="979">
        <v>25</v>
      </c>
      <c r="D93" s="979">
        <v>4</v>
      </c>
      <c r="E93" s="962">
        <f>+D93/C93*100</f>
        <v>16</v>
      </c>
    </row>
    <row r="94" spans="1:5" ht="27" customHeight="1">
      <c r="A94" s="978" t="s">
        <v>1195</v>
      </c>
      <c r="B94" s="970" t="s">
        <v>1196</v>
      </c>
      <c r="C94" s="979"/>
      <c r="D94" s="979"/>
      <c r="E94" s="962" t="s">
        <v>121</v>
      </c>
    </row>
    <row r="95" spans="1:5" ht="26.25" customHeight="1">
      <c r="A95" s="978" t="s">
        <v>1197</v>
      </c>
      <c r="B95" s="970" t="s">
        <v>1198</v>
      </c>
      <c r="C95" s="979"/>
      <c r="D95" s="979"/>
      <c r="E95" s="962" t="s">
        <v>121</v>
      </c>
    </row>
    <row r="96" spans="1:5" ht="30.75" customHeight="1">
      <c r="A96" s="978" t="s">
        <v>1199</v>
      </c>
      <c r="B96" s="970" t="s">
        <v>1200</v>
      </c>
      <c r="C96" s="979"/>
      <c r="D96" s="979"/>
      <c r="E96" s="962" t="s">
        <v>121</v>
      </c>
    </row>
    <row r="97" spans="1:5" ht="26.25" customHeight="1">
      <c r="A97" s="978" t="s">
        <v>1201</v>
      </c>
      <c r="B97" s="970" t="s">
        <v>1202</v>
      </c>
      <c r="C97" s="979">
        <v>25</v>
      </c>
      <c r="D97" s="979">
        <v>1</v>
      </c>
      <c r="E97" s="962">
        <f>+D97/C97*100</f>
        <v>4</v>
      </c>
    </row>
    <row r="98" spans="1:5" ht="25.5" customHeight="1">
      <c r="A98" s="978" t="s">
        <v>1203</v>
      </c>
      <c r="B98" s="970" t="s">
        <v>1204</v>
      </c>
      <c r="C98" s="979"/>
      <c r="D98" s="979"/>
      <c r="E98" s="962" t="s">
        <v>121</v>
      </c>
    </row>
    <row r="99" spans="1:5" ht="28.5" customHeight="1">
      <c r="A99" s="978" t="s">
        <v>1205</v>
      </c>
      <c r="B99" s="970" t="s">
        <v>1206</v>
      </c>
      <c r="C99" s="979"/>
      <c r="D99" s="979"/>
      <c r="E99" s="962" t="s">
        <v>121</v>
      </c>
    </row>
    <row r="100" spans="1:5" ht="24" customHeight="1">
      <c r="A100" s="978" t="s">
        <v>1207</v>
      </c>
      <c r="B100" s="970" t="s">
        <v>1208</v>
      </c>
      <c r="C100" s="979">
        <v>3</v>
      </c>
      <c r="D100" s="979"/>
      <c r="E100" s="962">
        <f>+D100/C100*100</f>
        <v>0</v>
      </c>
    </row>
    <row r="101" spans="1:5" ht="23.25" customHeight="1">
      <c r="A101" s="978" t="s">
        <v>1209</v>
      </c>
      <c r="B101" s="970" t="s">
        <v>1210</v>
      </c>
      <c r="C101" s="979">
        <v>45</v>
      </c>
      <c r="D101" s="979">
        <v>50</v>
      </c>
      <c r="E101" s="962">
        <f>+D101/C101*100</f>
        <v>111.11111111111111</v>
      </c>
    </row>
    <row r="102" spans="1:5" ht="25.5" customHeight="1">
      <c r="A102" s="978" t="s">
        <v>1211</v>
      </c>
      <c r="B102" s="970" t="s">
        <v>1212</v>
      </c>
      <c r="C102" s="979">
        <v>40</v>
      </c>
      <c r="D102" s="979">
        <v>5</v>
      </c>
      <c r="E102" s="962">
        <f>+D102/C102*100</f>
        <v>12.5</v>
      </c>
    </row>
    <row r="103" spans="1:5" ht="22.5" customHeight="1">
      <c r="A103" s="978" t="s">
        <v>1213</v>
      </c>
      <c r="B103" s="970" t="s">
        <v>1214</v>
      </c>
      <c r="C103" s="979">
        <v>35</v>
      </c>
      <c r="D103" s="979">
        <v>16</v>
      </c>
      <c r="E103" s="962">
        <f>+D103/C103*100</f>
        <v>45.714285714285715</v>
      </c>
    </row>
    <row r="104" spans="1:5" ht="15" customHeight="1">
      <c r="A104" s="978" t="s">
        <v>1215</v>
      </c>
      <c r="B104" s="970" t="s">
        <v>1216</v>
      </c>
      <c r="C104" s="979">
        <v>1</v>
      </c>
      <c r="D104" s="979"/>
      <c r="E104" s="962">
        <f>+D104/C104*100</f>
        <v>0</v>
      </c>
    </row>
    <row r="105" spans="1:5" ht="34.5" customHeight="1">
      <c r="A105" s="978" t="s">
        <v>1217</v>
      </c>
      <c r="B105" s="970" t="s">
        <v>1218</v>
      </c>
      <c r="C105" s="993"/>
      <c r="D105" s="993"/>
      <c r="E105" s="962" t="s">
        <v>121</v>
      </c>
    </row>
    <row r="106" spans="1:5" ht="14.25" customHeight="1">
      <c r="A106" s="955"/>
      <c r="B106" s="986" t="s">
        <v>1219</v>
      </c>
      <c r="C106" s="992">
        <v>6000</v>
      </c>
      <c r="D106" s="992">
        <f>+D107+D108</f>
        <v>3416</v>
      </c>
      <c r="E106" s="958">
        <f>+D106/C106*100</f>
        <v>56.93333333333334</v>
      </c>
    </row>
    <row r="107" spans="1:9" ht="30" customHeight="1">
      <c r="A107" s="963" t="s">
        <v>1220</v>
      </c>
      <c r="B107" s="960" t="s">
        <v>1221</v>
      </c>
      <c r="C107" s="979">
        <v>3000</v>
      </c>
      <c r="D107" s="979">
        <v>1560</v>
      </c>
      <c r="E107" s="962">
        <f>+D107/C107*100</f>
        <v>52</v>
      </c>
      <c r="G107" s="994" t="s">
        <v>121</v>
      </c>
      <c r="H107" s="994"/>
      <c r="I107" s="994" t="s">
        <v>121</v>
      </c>
    </row>
    <row r="108" spans="1:9" ht="27.75" customHeight="1">
      <c r="A108" s="963" t="s">
        <v>1222</v>
      </c>
      <c r="B108" s="960" t="s">
        <v>1223</v>
      </c>
      <c r="C108" s="979">
        <v>3000</v>
      </c>
      <c r="D108" s="979">
        <v>1856</v>
      </c>
      <c r="E108" s="962">
        <f>+D108/C108*100</f>
        <v>61.86666666666667</v>
      </c>
      <c r="G108" s="994" t="s">
        <v>121</v>
      </c>
      <c r="H108" s="994" t="s">
        <v>121</v>
      </c>
      <c r="I108" s="994"/>
    </row>
    <row r="109" spans="1:5" ht="14.25" customHeight="1">
      <c r="A109" s="995"/>
      <c r="B109" s="986" t="s">
        <v>1224</v>
      </c>
      <c r="C109" s="992">
        <v>4053</v>
      </c>
      <c r="D109" s="992">
        <v>3194</v>
      </c>
      <c r="E109" s="958">
        <f>+D109/C109*100</f>
        <v>78.80582284727362</v>
      </c>
    </row>
    <row r="110" spans="1:7" ht="40.5" customHeight="1">
      <c r="A110" s="963" t="s">
        <v>1225</v>
      </c>
      <c r="B110" s="960" t="s">
        <v>1226</v>
      </c>
      <c r="C110" s="979">
        <v>20</v>
      </c>
      <c r="D110" s="979">
        <v>15</v>
      </c>
      <c r="E110" s="962">
        <f>+D110/C110*100</f>
        <v>75</v>
      </c>
      <c r="G110" t="s">
        <v>121</v>
      </c>
    </row>
    <row r="111" spans="1:7" ht="33" customHeight="1">
      <c r="A111" s="963" t="s">
        <v>1227</v>
      </c>
      <c r="B111" s="960" t="s">
        <v>1228</v>
      </c>
      <c r="C111" s="979">
        <v>30</v>
      </c>
      <c r="D111" s="979">
        <v>51</v>
      </c>
      <c r="E111" s="962">
        <f>+D111/C111*100</f>
        <v>170</v>
      </c>
      <c r="G111" t="s">
        <v>121</v>
      </c>
    </row>
    <row r="112" spans="1:7" ht="15" customHeight="1">
      <c r="A112" s="963" t="s">
        <v>1229</v>
      </c>
      <c r="B112" s="960" t="s">
        <v>1230</v>
      </c>
      <c r="C112" s="979">
        <v>170</v>
      </c>
      <c r="D112" s="979">
        <v>187</v>
      </c>
      <c r="E112" s="962">
        <f>+D112/C112*100</f>
        <v>110.00000000000001</v>
      </c>
      <c r="G112" t="s">
        <v>121</v>
      </c>
    </row>
    <row r="113" spans="1:9" ht="21.75" customHeight="1">
      <c r="A113" s="963" t="s">
        <v>1231</v>
      </c>
      <c r="B113" s="960" t="s">
        <v>1232</v>
      </c>
      <c r="C113" s="979">
        <v>250</v>
      </c>
      <c r="D113" s="979">
        <v>206</v>
      </c>
      <c r="E113" s="962">
        <f>+D113/C113*100</f>
        <v>82.39999999999999</v>
      </c>
      <c r="G113" t="s">
        <v>121</v>
      </c>
      <c r="I113" t="s">
        <v>121</v>
      </c>
    </row>
    <row r="114" spans="1:5" ht="20.25" customHeight="1">
      <c r="A114" s="963" t="s">
        <v>1233</v>
      </c>
      <c r="B114" s="960" t="s">
        <v>1234</v>
      </c>
      <c r="C114" s="979">
        <v>15</v>
      </c>
      <c r="D114" s="979">
        <v>59</v>
      </c>
      <c r="E114" s="962">
        <f>+D114/C114*100</f>
        <v>393.3333333333333</v>
      </c>
    </row>
    <row r="115" spans="1:5" ht="30" customHeight="1">
      <c r="A115" s="963" t="s">
        <v>1235</v>
      </c>
      <c r="B115" s="960" t="s">
        <v>1236</v>
      </c>
      <c r="C115" s="979">
        <v>5</v>
      </c>
      <c r="D115" s="979">
        <v>10</v>
      </c>
      <c r="E115" s="962">
        <f>+D115/C115*100</f>
        <v>200</v>
      </c>
    </row>
    <row r="116" spans="1:5" ht="30" customHeight="1">
      <c r="A116" s="963" t="s">
        <v>1237</v>
      </c>
      <c r="B116" s="960" t="s">
        <v>1238</v>
      </c>
      <c r="C116" s="979"/>
      <c r="D116" s="979"/>
      <c r="E116" s="962" t="s">
        <v>121</v>
      </c>
    </row>
    <row r="117" spans="1:7" ht="21.75" customHeight="1">
      <c r="A117" s="963" t="s">
        <v>1239</v>
      </c>
      <c r="B117" s="960" t="s">
        <v>1240</v>
      </c>
      <c r="C117" s="979">
        <v>15</v>
      </c>
      <c r="D117" s="979">
        <v>3</v>
      </c>
      <c r="E117" s="962">
        <f>+D117/C117*100</f>
        <v>20</v>
      </c>
      <c r="G117" t="s">
        <v>121</v>
      </c>
    </row>
    <row r="118" spans="1:11" ht="21.75" customHeight="1">
      <c r="A118" s="963" t="s">
        <v>1241</v>
      </c>
      <c r="B118" s="960" t="s">
        <v>1242</v>
      </c>
      <c r="C118" s="979">
        <v>3500</v>
      </c>
      <c r="D118" s="979">
        <v>2694</v>
      </c>
      <c r="E118" s="962">
        <f>+D118/C118*100</f>
        <v>76.97142857142858</v>
      </c>
      <c r="G118" s="151" t="s">
        <v>121</v>
      </c>
      <c r="J118" t="s">
        <v>121</v>
      </c>
      <c r="K118" t="s">
        <v>121</v>
      </c>
    </row>
    <row r="119" spans="1:7" ht="41.25" customHeight="1">
      <c r="A119" s="963" t="s">
        <v>1243</v>
      </c>
      <c r="B119" s="989" t="s">
        <v>1244</v>
      </c>
      <c r="C119" s="979">
        <v>35</v>
      </c>
      <c r="D119" s="979">
        <v>9</v>
      </c>
      <c r="E119" s="962">
        <f>+D119/C119*100</f>
        <v>25.71428571428571</v>
      </c>
      <c r="G119" t="s">
        <v>121</v>
      </c>
    </row>
    <row r="120" spans="1:5" ht="27" customHeight="1">
      <c r="A120" s="963" t="s">
        <v>1245</v>
      </c>
      <c r="B120" s="989" t="s">
        <v>1246</v>
      </c>
      <c r="C120" s="979">
        <v>3</v>
      </c>
      <c r="D120" s="979">
        <v>2</v>
      </c>
      <c r="E120" s="962">
        <f>+D120/C120*100</f>
        <v>66.66666666666666</v>
      </c>
    </row>
    <row r="121" spans="1:7" ht="30" customHeight="1">
      <c r="A121" s="963" t="s">
        <v>1247</v>
      </c>
      <c r="B121" s="960" t="s">
        <v>1248</v>
      </c>
      <c r="C121" s="979">
        <v>2</v>
      </c>
      <c r="D121" s="979">
        <v>1</v>
      </c>
      <c r="E121" s="962">
        <f>+D121/C121*100</f>
        <v>50</v>
      </c>
      <c r="G121" t="s">
        <v>121</v>
      </c>
    </row>
    <row r="122" spans="1:7" ht="31.5" customHeight="1">
      <c r="A122" s="963" t="s">
        <v>1249</v>
      </c>
      <c r="B122" s="960" t="s">
        <v>1250</v>
      </c>
      <c r="C122" s="979">
        <v>3</v>
      </c>
      <c r="D122" s="979">
        <v>3</v>
      </c>
      <c r="E122" s="962">
        <f>+D122/C122*100</f>
        <v>100</v>
      </c>
      <c r="G122" t="s">
        <v>121</v>
      </c>
    </row>
    <row r="123" spans="1:7" ht="26.25" customHeight="1">
      <c r="A123" s="963" t="s">
        <v>1251</v>
      </c>
      <c r="B123" s="960" t="s">
        <v>1252</v>
      </c>
      <c r="C123" s="979">
        <v>3</v>
      </c>
      <c r="D123" s="979">
        <v>3</v>
      </c>
      <c r="E123" s="962">
        <f>+D123/C123*100</f>
        <v>100</v>
      </c>
      <c r="G123" t="s">
        <v>121</v>
      </c>
    </row>
    <row r="124" spans="1:5" ht="22.5" customHeight="1">
      <c r="A124" s="963" t="s">
        <v>1253</v>
      </c>
      <c r="B124" s="960" t="s">
        <v>1254</v>
      </c>
      <c r="C124" s="979"/>
      <c r="D124" s="979"/>
      <c r="E124" s="962"/>
    </row>
    <row r="125" spans="1:5" ht="28.5" customHeight="1">
      <c r="A125" s="963" t="s">
        <v>1255</v>
      </c>
      <c r="B125" s="960" t="s">
        <v>1256</v>
      </c>
      <c r="C125" s="979"/>
      <c r="D125" s="979"/>
      <c r="E125" s="962"/>
    </row>
    <row r="126" spans="1:9" ht="32.25" customHeight="1">
      <c r="A126" s="996">
        <v>2401057</v>
      </c>
      <c r="B126" s="960" t="s">
        <v>1257</v>
      </c>
      <c r="C126" s="979"/>
      <c r="D126" s="979"/>
      <c r="E126" s="962"/>
      <c r="G126" s="994"/>
      <c r="H126" s="994"/>
      <c r="I126" s="994"/>
    </row>
    <row r="127" spans="1:9" ht="25.5" customHeight="1">
      <c r="A127" s="963" t="s">
        <v>1258</v>
      </c>
      <c r="B127" s="960" t="s">
        <v>1259</v>
      </c>
      <c r="C127" s="979">
        <v>2</v>
      </c>
      <c r="D127" s="979">
        <v>2</v>
      </c>
      <c r="E127" s="962">
        <f>+D127/C127*100</f>
        <v>100</v>
      </c>
      <c r="G127" s="994"/>
      <c r="H127" s="994"/>
      <c r="I127" s="994"/>
    </row>
    <row r="128" spans="1:5" ht="41.25" customHeight="1">
      <c r="A128" s="955"/>
      <c r="B128" s="986" t="s">
        <v>1260</v>
      </c>
      <c r="C128" s="992">
        <v>600</v>
      </c>
      <c r="D128" s="992">
        <f>+D129+D130</f>
        <v>157</v>
      </c>
      <c r="E128" s="958">
        <f>+D128/C128*100</f>
        <v>26.166666666666664</v>
      </c>
    </row>
    <row r="129" spans="1:7" ht="34.5" customHeight="1">
      <c r="A129" s="978" t="s">
        <v>1261</v>
      </c>
      <c r="B129" s="970" t="s">
        <v>1262</v>
      </c>
      <c r="C129" s="979">
        <v>250</v>
      </c>
      <c r="D129" s="979">
        <v>92</v>
      </c>
      <c r="E129" s="962">
        <f>+D129/C129*100</f>
        <v>36.8</v>
      </c>
      <c r="G129" t="s">
        <v>121</v>
      </c>
    </row>
    <row r="130" spans="1:7" ht="31.5" customHeight="1">
      <c r="A130" s="978" t="s">
        <v>1263</v>
      </c>
      <c r="B130" s="970" t="s">
        <v>1264</v>
      </c>
      <c r="C130" s="979">
        <v>350</v>
      </c>
      <c r="D130" s="979">
        <v>65</v>
      </c>
      <c r="E130" s="962">
        <f>+D130/C130*100</f>
        <v>18.571428571428573</v>
      </c>
      <c r="G130" t="s">
        <v>121</v>
      </c>
    </row>
    <row r="131" spans="1:5" ht="21" customHeight="1">
      <c r="A131" s="955"/>
      <c r="B131" s="986" t="s">
        <v>1265</v>
      </c>
      <c r="C131" s="992">
        <v>620</v>
      </c>
      <c r="D131" s="992">
        <f>+D132+D133+D134+D135+D136+D138</f>
        <v>824</v>
      </c>
      <c r="E131" s="958">
        <f>+D131/C131*100</f>
        <v>132.90322580645162</v>
      </c>
    </row>
    <row r="132" spans="1:9" ht="23.25" customHeight="1">
      <c r="A132" s="963" t="s">
        <v>1266</v>
      </c>
      <c r="B132" s="960" t="s">
        <v>1267</v>
      </c>
      <c r="C132" s="979">
        <v>220</v>
      </c>
      <c r="D132" s="979">
        <v>152</v>
      </c>
      <c r="E132" s="962">
        <f>+D132/C132*100</f>
        <v>69.0909090909091</v>
      </c>
      <c r="G132" t="s">
        <v>121</v>
      </c>
      <c r="I132" t="s">
        <v>121</v>
      </c>
    </row>
    <row r="133" spans="1:8" ht="21" customHeight="1">
      <c r="A133" s="963" t="s">
        <v>1268</v>
      </c>
      <c r="B133" s="960" t="s">
        <v>1269</v>
      </c>
      <c r="C133" s="979">
        <v>350</v>
      </c>
      <c r="D133" s="979">
        <v>521</v>
      </c>
      <c r="E133" s="962">
        <f>+D133/C133*100</f>
        <v>148.85714285714286</v>
      </c>
      <c r="G133" t="s">
        <v>121</v>
      </c>
      <c r="H133" t="s">
        <v>121</v>
      </c>
    </row>
    <row r="134" spans="1:7" ht="24" customHeight="1">
      <c r="A134" s="963" t="s">
        <v>1270</v>
      </c>
      <c r="B134" s="960" t="s">
        <v>1271</v>
      </c>
      <c r="C134" s="979">
        <v>25</v>
      </c>
      <c r="D134" s="979">
        <v>78</v>
      </c>
      <c r="E134" s="962">
        <f>+D134/C134*100</f>
        <v>312</v>
      </c>
      <c r="G134" t="s">
        <v>121</v>
      </c>
    </row>
    <row r="135" spans="1:7" ht="17.25" customHeight="1">
      <c r="A135" s="963" t="s">
        <v>1272</v>
      </c>
      <c r="B135" s="960" t="s">
        <v>1273</v>
      </c>
      <c r="C135" s="979">
        <v>15</v>
      </c>
      <c r="D135" s="979">
        <v>59</v>
      </c>
      <c r="E135" s="962">
        <f>+D135/C135*100</f>
        <v>393.3333333333333</v>
      </c>
      <c r="G135" t="s">
        <v>121</v>
      </c>
    </row>
    <row r="136" spans="1:7" ht="21.75" customHeight="1">
      <c r="A136" s="963" t="s">
        <v>1274</v>
      </c>
      <c r="B136" s="960" t="s">
        <v>1275</v>
      </c>
      <c r="C136" s="979">
        <v>5</v>
      </c>
      <c r="D136" s="979">
        <v>13</v>
      </c>
      <c r="E136" s="962">
        <f>+D136/C136*100</f>
        <v>260</v>
      </c>
      <c r="G136" t="s">
        <v>121</v>
      </c>
    </row>
    <row r="137" spans="1:5" ht="27" customHeight="1">
      <c r="A137" s="963" t="s">
        <v>1276</v>
      </c>
      <c r="B137" s="960" t="s">
        <v>1277</v>
      </c>
      <c r="C137" s="979"/>
      <c r="D137" s="979"/>
      <c r="E137" s="962" t="s">
        <v>121</v>
      </c>
    </row>
    <row r="138" spans="1:5" ht="16.5" customHeight="1">
      <c r="A138" s="963" t="s">
        <v>1278</v>
      </c>
      <c r="B138" s="960" t="s">
        <v>1279</v>
      </c>
      <c r="C138" s="979">
        <v>5</v>
      </c>
      <c r="D138" s="979">
        <v>1</v>
      </c>
      <c r="E138" s="962">
        <f>+D138/C138*100</f>
        <v>20</v>
      </c>
    </row>
    <row r="139" spans="1:9" ht="23.25" customHeight="1">
      <c r="A139" s="997"/>
      <c r="B139" s="998" t="s">
        <v>1280</v>
      </c>
      <c r="C139" s="999">
        <f>+C26+C4</f>
        <v>152725</v>
      </c>
      <c r="D139" s="999">
        <f>+D26+D4</f>
        <v>79936</v>
      </c>
      <c r="E139" s="1000">
        <f>+D139/C139*100</f>
        <v>52.33982648551317</v>
      </c>
      <c r="G139" s="945"/>
      <c r="H139" s="945" t="s">
        <v>121</v>
      </c>
      <c r="I139" s="945"/>
    </row>
    <row r="140" spans="1:11" ht="23.25" customHeight="1">
      <c r="A140" s="266" t="s">
        <v>165</v>
      </c>
      <c r="B140" s="266"/>
      <c r="C140" s="1001"/>
      <c r="D140" s="1001"/>
      <c r="E140" s="383" t="s">
        <v>278</v>
      </c>
      <c r="F140" s="1002"/>
      <c r="G140" s="994"/>
      <c r="H140" s="994"/>
      <c r="I140" s="994"/>
      <c r="K140" s="385" t="s">
        <v>121</v>
      </c>
    </row>
    <row r="141" spans="1:9" ht="23.25" customHeight="1">
      <c r="A141" s="268"/>
      <c r="B141" s="268"/>
      <c r="C141" s="1003"/>
      <c r="D141" s="1003"/>
      <c r="E141" s="383" t="s">
        <v>121</v>
      </c>
      <c r="F141" s="1002"/>
      <c r="G141" s="994"/>
      <c r="H141" s="994"/>
      <c r="I141" s="994"/>
    </row>
    <row r="142" spans="1:13" ht="23.25" customHeight="1">
      <c r="A142" s="269" t="s">
        <v>279</v>
      </c>
      <c r="B142" s="269"/>
      <c r="C142" s="269"/>
      <c r="D142" s="269"/>
      <c r="E142" s="453" t="s">
        <v>188</v>
      </c>
      <c r="F142" s="453"/>
      <c r="G142" s="453"/>
      <c r="H142" s="453"/>
      <c r="I142" s="453"/>
      <c r="J142" s="453"/>
      <c r="K142" s="453"/>
      <c r="M142" s="385" t="s">
        <v>121</v>
      </c>
    </row>
    <row r="143" spans="1:11" ht="23.25" customHeight="1">
      <c r="A143" s="268"/>
      <c r="B143" s="268"/>
      <c r="C143" s="1003"/>
      <c r="D143" s="1003"/>
      <c r="E143" s="382"/>
      <c r="F143" s="382"/>
      <c r="G143" s="382"/>
      <c r="H143" s="382"/>
      <c r="I143" s="382"/>
      <c r="J143" s="382"/>
      <c r="K143" s="382"/>
    </row>
    <row r="144" spans="1:9" ht="23.25" customHeight="1">
      <c r="A144" s="330" t="s">
        <v>121</v>
      </c>
      <c r="B144" s="330"/>
      <c r="C144" s="1004"/>
      <c r="D144" s="1004"/>
      <c r="E144" s="518"/>
      <c r="F144" s="1005"/>
      <c r="G144" s="994"/>
      <c r="H144" s="994"/>
      <c r="I144" s="994"/>
    </row>
    <row r="145" spans="1:9" ht="23.25" customHeight="1">
      <c r="A145"/>
      <c r="B145"/>
      <c r="C145" s="1004"/>
      <c r="D145" s="1004"/>
      <c r="E145" s="386"/>
      <c r="F145" s="1006"/>
      <c r="G145" s="994"/>
      <c r="H145" s="994"/>
      <c r="I145" s="994"/>
    </row>
    <row r="146" spans="1:9" ht="23.25" customHeight="1">
      <c r="A146" s="661"/>
      <c r="B146" s="331"/>
      <c r="C146" s="1007"/>
      <c r="D146" s="1007"/>
      <c r="E146" s="549"/>
      <c r="F146" s="1008"/>
      <c r="G146" s="994"/>
      <c r="H146" s="994"/>
      <c r="I146" s="994"/>
    </row>
    <row r="147" spans="1:9" ht="23.25" customHeight="1">
      <c r="A147" s="944"/>
      <c r="B147" s="945"/>
      <c r="C147" s="1009"/>
      <c r="D147" s="1009"/>
      <c r="E147" s="943"/>
      <c r="G147" s="994"/>
      <c r="H147" s="994"/>
      <c r="I147" s="994"/>
    </row>
    <row r="148" spans="1:9" ht="23.25" customHeight="1">
      <c r="A148" s="944"/>
      <c r="B148" s="945"/>
      <c r="C148" s="1009"/>
      <c r="D148" s="1009"/>
      <c r="E148" s="943"/>
      <c r="G148" s="994"/>
      <c r="H148" s="994"/>
      <c r="I148" s="994"/>
    </row>
    <row r="149" spans="1:9" ht="23.25" customHeight="1">
      <c r="A149" s="944"/>
      <c r="B149" s="945"/>
      <c r="C149" s="1009"/>
      <c r="D149" s="1009"/>
      <c r="E149" s="943"/>
      <c r="G149" s="994"/>
      <c r="H149" s="994"/>
      <c r="I149" s="994"/>
    </row>
    <row r="150" spans="1:9" ht="23.25" customHeight="1">
      <c r="A150" s="944"/>
      <c r="B150" s="945"/>
      <c r="C150" s="1009"/>
      <c r="D150" s="1009"/>
      <c r="E150" s="943"/>
      <c r="G150" s="994"/>
      <c r="H150" s="994"/>
      <c r="I150" s="994"/>
    </row>
    <row r="151" spans="1:9" ht="23.25" customHeight="1">
      <c r="A151" s="944"/>
      <c r="B151" s="945"/>
      <c r="C151" s="1009"/>
      <c r="D151" s="1009"/>
      <c r="E151" s="943"/>
      <c r="G151" s="994"/>
      <c r="H151" s="994"/>
      <c r="I151" s="994"/>
    </row>
    <row r="152" spans="1:9" ht="23.25" customHeight="1">
      <c r="A152" s="944"/>
      <c r="B152" s="945"/>
      <c r="C152" s="1009"/>
      <c r="D152" s="1009"/>
      <c r="E152" s="943"/>
      <c r="G152" s="994"/>
      <c r="H152" s="994"/>
      <c r="I152" s="994"/>
    </row>
    <row r="153" spans="1:9" ht="23.25" customHeight="1">
      <c r="A153" s="944"/>
      <c r="B153" s="945"/>
      <c r="C153" s="1009"/>
      <c r="D153" s="1009"/>
      <c r="E153" s="943"/>
      <c r="G153" s="994"/>
      <c r="H153" s="994"/>
      <c r="I153" s="994"/>
    </row>
    <row r="154" spans="1:9" ht="23.25" customHeight="1">
      <c r="A154" s="944"/>
      <c r="B154" s="945"/>
      <c r="C154" s="1009"/>
      <c r="D154" s="1009"/>
      <c r="E154" s="943"/>
      <c r="G154" s="994"/>
      <c r="H154" s="994"/>
      <c r="I154" s="994"/>
    </row>
    <row r="155" spans="1:9" ht="23.25" customHeight="1">
      <c r="A155" s="944"/>
      <c r="B155" s="945"/>
      <c r="C155" s="1009"/>
      <c r="D155" s="1009"/>
      <c r="E155" s="943"/>
      <c r="G155" s="994"/>
      <c r="H155" s="994"/>
      <c r="I155" s="994"/>
    </row>
    <row r="156" spans="1:9" ht="23.25" customHeight="1">
      <c r="A156" s="944"/>
      <c r="B156" s="945"/>
      <c r="C156" s="1009"/>
      <c r="D156" s="1009"/>
      <c r="E156" s="943"/>
      <c r="G156" s="994"/>
      <c r="H156" s="994"/>
      <c r="I156" s="994"/>
    </row>
    <row r="157" spans="1:5" ht="23.25" customHeight="1">
      <c r="A157" s="944"/>
      <c r="B157" s="945"/>
      <c r="C157" s="942"/>
      <c r="D157" s="942"/>
      <c r="E157" s="943"/>
    </row>
    <row r="158" spans="1:5" ht="23.25" customHeight="1">
      <c r="A158" s="944"/>
      <c r="B158" s="945"/>
      <c r="C158" s="942"/>
      <c r="D158" s="942"/>
      <c r="E158" s="943"/>
    </row>
    <row r="159" spans="1:5" ht="23.25" customHeight="1">
      <c r="A159" s="944"/>
      <c r="B159" s="945"/>
      <c r="C159" s="942"/>
      <c r="D159" s="942"/>
      <c r="E159" s="943"/>
    </row>
    <row r="160" spans="1:5" ht="23.25" customHeight="1">
      <c r="A160" s="944"/>
      <c r="B160" s="945"/>
      <c r="C160" s="942"/>
      <c r="D160" s="942"/>
      <c r="E160" s="943"/>
    </row>
    <row r="161" spans="1:5" ht="23.25" customHeight="1">
      <c r="A161" s="944"/>
      <c r="B161" s="945"/>
      <c r="C161" s="942"/>
      <c r="D161" s="942"/>
      <c r="E161" s="943"/>
    </row>
    <row r="162" spans="1:5" ht="23.25" customHeight="1">
      <c r="A162" s="944"/>
      <c r="B162" s="945"/>
      <c r="C162" s="942"/>
      <c r="D162" s="942"/>
      <c r="E162" s="943"/>
    </row>
    <row r="163" spans="1:5" ht="23.25" customHeight="1">
      <c r="A163" s="944"/>
      <c r="B163" s="945"/>
      <c r="C163" s="942"/>
      <c r="D163" s="942"/>
      <c r="E163" s="943"/>
    </row>
    <row r="164" spans="1:5" ht="23.25" customHeight="1">
      <c r="A164" s="944"/>
      <c r="B164" s="945"/>
      <c r="C164" s="942"/>
      <c r="D164" s="942"/>
      <c r="E164" s="943"/>
    </row>
    <row r="165" spans="1:5" ht="23.25" customHeight="1">
      <c r="A165" s="944"/>
      <c r="B165" s="945"/>
      <c r="C165" s="942"/>
      <c r="D165" s="942"/>
      <c r="E165" s="943"/>
    </row>
    <row r="166" spans="1:5" ht="23.25" customHeight="1">
      <c r="A166" s="944"/>
      <c r="B166" s="945"/>
      <c r="C166" s="942"/>
      <c r="D166" s="942"/>
      <c r="E166" s="943"/>
    </row>
    <row r="167" spans="1:5" ht="23.25" customHeight="1">
      <c r="A167" s="944"/>
      <c r="B167" s="945"/>
      <c r="C167" s="942"/>
      <c r="D167" s="942"/>
      <c r="E167" s="943"/>
    </row>
    <row r="168" spans="1:5" ht="23.25" customHeight="1">
      <c r="A168" s="944"/>
      <c r="B168" s="945"/>
      <c r="C168" s="942"/>
      <c r="D168" s="942"/>
      <c r="E168" s="943"/>
    </row>
    <row r="169" spans="1:5" ht="23.25" customHeight="1">
      <c r="A169" s="944"/>
      <c r="B169" s="945"/>
      <c r="C169" s="942"/>
      <c r="D169" s="942"/>
      <c r="E169" s="943"/>
    </row>
    <row r="170" spans="1:5" ht="23.25" customHeight="1">
      <c r="A170" s="944"/>
      <c r="B170" s="945"/>
      <c r="C170" s="942"/>
      <c r="D170" s="942"/>
      <c r="E170" s="943"/>
    </row>
    <row r="171" spans="1:5" ht="23.25" customHeight="1">
      <c r="A171" s="944"/>
      <c r="B171" s="945"/>
      <c r="C171" s="942"/>
      <c r="D171" s="942"/>
      <c r="E171" s="943"/>
    </row>
    <row r="172" spans="1:5" ht="23.25" customHeight="1">
      <c r="A172" s="944"/>
      <c r="B172" s="945"/>
      <c r="C172" s="942"/>
      <c r="D172" s="942"/>
      <c r="E172" s="943"/>
    </row>
    <row r="173" spans="1:5" ht="23.25" customHeight="1">
      <c r="A173" s="944"/>
      <c r="B173" s="945"/>
      <c r="C173" s="942"/>
      <c r="D173" s="942"/>
      <c r="E173" s="943"/>
    </row>
    <row r="174" spans="1:5" ht="23.25" customHeight="1">
      <c r="A174" s="944"/>
      <c r="B174" s="945"/>
      <c r="C174" s="942"/>
      <c r="D174" s="942"/>
      <c r="E174" s="943"/>
    </row>
    <row r="175" spans="1:5" ht="23.25" customHeight="1">
      <c r="A175" s="944"/>
      <c r="B175" s="945"/>
      <c r="C175" s="942"/>
      <c r="D175" s="942"/>
      <c r="E175" s="943"/>
    </row>
    <row r="176" spans="1:5" ht="23.25" customHeight="1">
      <c r="A176" s="944"/>
      <c r="B176" s="945"/>
      <c r="C176" s="942"/>
      <c r="D176" s="942"/>
      <c r="E176" s="943"/>
    </row>
    <row r="177" spans="1:5" ht="23.25" customHeight="1">
      <c r="A177" s="944"/>
      <c r="B177" s="945"/>
      <c r="C177" s="942"/>
      <c r="D177" s="942"/>
      <c r="E177" s="943"/>
    </row>
    <row r="178" spans="1:5" ht="23.25" customHeight="1">
      <c r="A178" s="944"/>
      <c r="B178" s="945"/>
      <c r="C178" s="942"/>
      <c r="D178" s="942"/>
      <c r="E178" s="943"/>
    </row>
    <row r="179" spans="1:5" ht="23.25" customHeight="1">
      <c r="A179" s="944"/>
      <c r="B179" s="945"/>
      <c r="C179" s="942"/>
      <c r="D179" s="942"/>
      <c r="E179" s="943"/>
    </row>
    <row r="180" spans="1:5" ht="23.25" customHeight="1">
      <c r="A180" s="944"/>
      <c r="B180" s="945"/>
      <c r="C180" s="942"/>
      <c r="D180" s="942"/>
      <c r="E180" s="943"/>
    </row>
    <row r="181" spans="1:5" ht="23.25" customHeight="1">
      <c r="A181" s="944"/>
      <c r="B181" s="945"/>
      <c r="C181" s="942"/>
      <c r="D181" s="942"/>
      <c r="E181" s="943"/>
    </row>
    <row r="182" spans="1:5" ht="23.25" customHeight="1">
      <c r="A182" s="944"/>
      <c r="B182" s="945"/>
      <c r="C182" s="942"/>
      <c r="D182" s="942"/>
      <c r="E182" s="943"/>
    </row>
    <row r="183" spans="1:5" ht="23.25" customHeight="1">
      <c r="A183" s="944"/>
      <c r="B183" s="945"/>
      <c r="C183" s="942"/>
      <c r="D183" s="942"/>
      <c r="E183" s="943"/>
    </row>
    <row r="184" spans="1:5" ht="23.25" customHeight="1">
      <c r="A184" s="944"/>
      <c r="B184" s="945"/>
      <c r="C184" s="942"/>
      <c r="D184" s="942"/>
      <c r="E184" s="943"/>
    </row>
    <row r="185" spans="1:5" ht="23.25" customHeight="1">
      <c r="A185" s="944"/>
      <c r="B185" s="945"/>
      <c r="C185" s="942"/>
      <c r="D185" s="942"/>
      <c r="E185" s="943"/>
    </row>
    <row r="186" spans="1:5" ht="23.25" customHeight="1">
      <c r="A186" s="944"/>
      <c r="B186" s="945"/>
      <c r="C186" s="942"/>
      <c r="D186" s="942"/>
      <c r="E186" s="943"/>
    </row>
    <row r="187" spans="1:5" ht="23.25" customHeight="1">
      <c r="A187" s="944"/>
      <c r="B187" s="945"/>
      <c r="C187" s="942"/>
      <c r="D187" s="942"/>
      <c r="E187" s="943"/>
    </row>
    <row r="188" spans="1:5" ht="23.25" customHeight="1">
      <c r="A188" s="944"/>
      <c r="B188" s="945"/>
      <c r="C188" s="942"/>
      <c r="D188" s="942"/>
      <c r="E188" s="943"/>
    </row>
    <row r="189" spans="1:5" ht="23.25" customHeight="1">
      <c r="A189" s="944"/>
      <c r="B189" s="945"/>
      <c r="C189" s="942"/>
      <c r="D189" s="942"/>
      <c r="E189" s="943"/>
    </row>
    <row r="190" spans="1:5" ht="23.25" customHeight="1">
      <c r="A190" s="944"/>
      <c r="B190" s="945"/>
      <c r="C190" s="942"/>
      <c r="D190" s="942"/>
      <c r="E190" s="943"/>
    </row>
    <row r="191" spans="1:5" ht="23.25" customHeight="1">
      <c r="A191" s="944"/>
      <c r="B191" s="945"/>
      <c r="C191" s="942"/>
      <c r="D191" s="942"/>
      <c r="E191" s="943"/>
    </row>
    <row r="192" spans="1:5" ht="23.25" customHeight="1">
      <c r="A192" s="944"/>
      <c r="B192" s="945"/>
      <c r="C192" s="942"/>
      <c r="D192" s="942"/>
      <c r="E192" s="943"/>
    </row>
    <row r="193" spans="1:5" ht="23.25" customHeight="1">
      <c r="A193" s="944"/>
      <c r="B193" s="945"/>
      <c r="C193" s="942"/>
      <c r="D193" s="942"/>
      <c r="E193" s="943"/>
    </row>
    <row r="194" spans="1:5" ht="23.25" customHeight="1">
      <c r="A194" s="944"/>
      <c r="B194" s="945"/>
      <c r="C194" s="942"/>
      <c r="D194" s="942"/>
      <c r="E194" s="943"/>
    </row>
    <row r="195" spans="1:5" ht="23.25" customHeight="1">
      <c r="A195" s="944"/>
      <c r="B195" s="945"/>
      <c r="C195" s="942"/>
      <c r="D195" s="942"/>
      <c r="E195" s="943"/>
    </row>
    <row r="196" spans="1:5" ht="23.25" customHeight="1">
      <c r="A196" s="944"/>
      <c r="B196" s="945"/>
      <c r="C196" s="942"/>
      <c r="D196" s="942"/>
      <c r="E196" s="943"/>
    </row>
    <row r="197" spans="1:5" ht="23.25" customHeight="1">
      <c r="A197" s="944"/>
      <c r="B197" s="945"/>
      <c r="C197" s="942"/>
      <c r="D197" s="942"/>
      <c r="E197" s="943"/>
    </row>
    <row r="198" spans="1:5" ht="23.25" customHeight="1">
      <c r="A198" s="944"/>
      <c r="B198" s="945"/>
      <c r="C198" s="942"/>
      <c r="D198" s="942"/>
      <c r="E198" s="943"/>
    </row>
    <row r="199" spans="1:5" ht="23.25" customHeight="1">
      <c r="A199" s="944"/>
      <c r="B199" s="945"/>
      <c r="C199" s="942"/>
      <c r="D199" s="942"/>
      <c r="E199" s="943"/>
    </row>
    <row r="200" spans="1:5" ht="23.25" customHeight="1">
      <c r="A200" s="944"/>
      <c r="B200" s="945"/>
      <c r="C200" s="942"/>
      <c r="D200" s="942"/>
      <c r="E200" s="943"/>
    </row>
    <row r="201" spans="1:5" ht="23.25" customHeight="1">
      <c r="A201" s="944"/>
      <c r="B201" s="945"/>
      <c r="C201" s="942"/>
      <c r="D201" s="942"/>
      <c r="E201" s="943"/>
    </row>
    <row r="202" spans="1:5" ht="23.25" customHeight="1">
      <c r="A202" s="944"/>
      <c r="B202" s="945"/>
      <c r="C202" s="942"/>
      <c r="D202" s="942"/>
      <c r="E202" s="943"/>
    </row>
    <row r="203" spans="1:5" ht="23.25" customHeight="1">
      <c r="A203" s="944"/>
      <c r="B203" s="945"/>
      <c r="C203" s="942"/>
      <c r="D203" s="942"/>
      <c r="E203" s="943"/>
    </row>
    <row r="204" spans="1:5" ht="23.25" customHeight="1">
      <c r="A204" s="944"/>
      <c r="B204" s="945"/>
      <c r="C204" s="942"/>
      <c r="D204" s="942"/>
      <c r="E204" s="943"/>
    </row>
    <row r="205" spans="1:5" ht="23.25" customHeight="1">
      <c r="A205" s="944"/>
      <c r="B205" s="945"/>
      <c r="C205" s="942"/>
      <c r="D205" s="942"/>
      <c r="E205" s="943"/>
    </row>
    <row r="206" spans="1:5" ht="23.25" customHeight="1">
      <c r="A206" s="944"/>
      <c r="B206" s="945"/>
      <c r="C206" s="942"/>
      <c r="D206" s="942"/>
      <c r="E206" s="943"/>
    </row>
    <row r="207" spans="1:5" ht="23.25" customHeight="1">
      <c r="A207" s="944"/>
      <c r="B207" s="945"/>
      <c r="C207" s="942"/>
      <c r="D207" s="942"/>
      <c r="E207" s="943"/>
    </row>
    <row r="208" spans="1:5" ht="23.25" customHeight="1">
      <c r="A208" s="944"/>
      <c r="B208" s="945"/>
      <c r="C208" s="942"/>
      <c r="D208" s="942"/>
      <c r="E208" s="943"/>
    </row>
    <row r="209" spans="1:5" ht="23.25" customHeight="1">
      <c r="A209" s="944"/>
      <c r="B209" s="945"/>
      <c r="C209" s="942"/>
      <c r="D209" s="942"/>
      <c r="E209" s="943"/>
    </row>
    <row r="210" spans="1:5" ht="23.25" customHeight="1">
      <c r="A210" s="944"/>
      <c r="B210" s="945"/>
      <c r="C210" s="942"/>
      <c r="D210" s="942"/>
      <c r="E210" s="943"/>
    </row>
    <row r="211" spans="1:5" ht="23.25" customHeight="1">
      <c r="A211" s="944"/>
      <c r="B211" s="945"/>
      <c r="C211" s="942"/>
      <c r="D211" s="942"/>
      <c r="E211" s="943"/>
    </row>
    <row r="212" spans="1:5" ht="23.25" customHeight="1">
      <c r="A212" s="944"/>
      <c r="B212" s="945"/>
      <c r="C212" s="942"/>
      <c r="D212" s="942"/>
      <c r="E212" s="943"/>
    </row>
    <row r="213" spans="1:5" ht="23.25" customHeight="1">
      <c r="A213" s="944"/>
      <c r="B213" s="945"/>
      <c r="C213" s="942"/>
      <c r="D213" s="942"/>
      <c r="E213" s="943"/>
    </row>
    <row r="214" spans="1:5" ht="23.25" customHeight="1">
      <c r="A214" s="944"/>
      <c r="B214" s="945"/>
      <c r="C214" s="942"/>
      <c r="D214" s="942"/>
      <c r="E214" s="943"/>
    </row>
    <row r="215" spans="1:5" ht="23.25" customHeight="1">
      <c r="A215" s="944"/>
      <c r="B215" s="945"/>
      <c r="C215" s="942"/>
      <c r="D215" s="942"/>
      <c r="E215" s="943"/>
    </row>
    <row r="216" spans="1:5" ht="23.25" customHeight="1">
      <c r="A216" s="944"/>
      <c r="B216" s="945"/>
      <c r="C216" s="942"/>
      <c r="D216" s="942"/>
      <c r="E216" s="943"/>
    </row>
    <row r="217" spans="1:5" ht="23.25" customHeight="1">
      <c r="A217" s="944"/>
      <c r="B217" s="945"/>
      <c r="C217" s="942"/>
      <c r="D217" s="942"/>
      <c r="E217" s="943"/>
    </row>
    <row r="218" spans="1:5" ht="23.25" customHeight="1">
      <c r="A218" s="944"/>
      <c r="B218" s="945"/>
      <c r="C218" s="942"/>
      <c r="D218" s="942"/>
      <c r="E218" s="943"/>
    </row>
    <row r="219" spans="1:5" ht="23.25" customHeight="1">
      <c r="A219" s="944"/>
      <c r="B219" s="945"/>
      <c r="C219" s="942"/>
      <c r="D219" s="942"/>
      <c r="E219" s="943"/>
    </row>
    <row r="220" spans="1:5" ht="23.25" customHeight="1">
      <c r="A220" s="944"/>
      <c r="B220" s="945"/>
      <c r="C220" s="942"/>
      <c r="D220" s="942"/>
      <c r="E220" s="943"/>
    </row>
    <row r="221" spans="1:5" ht="23.25" customHeight="1">
      <c r="A221" s="944"/>
      <c r="B221" s="945"/>
      <c r="C221" s="942"/>
      <c r="D221" s="942"/>
      <c r="E221" s="943"/>
    </row>
    <row r="222" spans="1:5" ht="23.25" customHeight="1">
      <c r="A222" s="944"/>
      <c r="B222" s="945"/>
      <c r="C222" s="942"/>
      <c r="D222" s="942"/>
      <c r="E222" s="943"/>
    </row>
    <row r="223" spans="1:5" ht="23.25" customHeight="1">
      <c r="A223" s="944"/>
      <c r="B223" s="945"/>
      <c r="C223" s="942"/>
      <c r="D223" s="942"/>
      <c r="E223" s="943"/>
    </row>
    <row r="224" spans="1:5" ht="23.25" customHeight="1">
      <c r="A224" s="944"/>
      <c r="B224" s="945"/>
      <c r="C224" s="942"/>
      <c r="D224" s="942"/>
      <c r="E224" s="943"/>
    </row>
    <row r="225" spans="1:5" ht="23.25" customHeight="1">
      <c r="A225" s="944"/>
      <c r="B225" s="945"/>
      <c r="C225" s="942"/>
      <c r="D225" s="942"/>
      <c r="E225" s="943"/>
    </row>
    <row r="226" spans="1:5" ht="23.25" customHeight="1">
      <c r="A226" s="944"/>
      <c r="B226" s="945"/>
      <c r="C226" s="942"/>
      <c r="D226" s="942"/>
      <c r="E226" s="943"/>
    </row>
    <row r="227" spans="1:5" ht="23.25" customHeight="1">
      <c r="A227" s="944"/>
      <c r="B227" s="945"/>
      <c r="C227" s="942"/>
      <c r="D227" s="942"/>
      <c r="E227" s="943"/>
    </row>
    <row r="228" spans="1:5" ht="23.25" customHeight="1">
      <c r="A228" s="944"/>
      <c r="B228" s="945"/>
      <c r="C228" s="942"/>
      <c r="D228" s="942"/>
      <c r="E228" s="943"/>
    </row>
    <row r="229" spans="1:5" ht="23.25" customHeight="1">
      <c r="A229" s="944"/>
      <c r="B229" s="945"/>
      <c r="C229" s="942"/>
      <c r="D229" s="942"/>
      <c r="E229" s="943"/>
    </row>
    <row r="230" spans="1:5" ht="23.25" customHeight="1">
      <c r="A230" s="944"/>
      <c r="B230" s="945"/>
      <c r="C230" s="942"/>
      <c r="D230" s="942"/>
      <c r="E230" s="943"/>
    </row>
    <row r="231" spans="1:5" ht="23.25" customHeight="1">
      <c r="A231" s="944"/>
      <c r="B231" s="945"/>
      <c r="C231" s="942"/>
      <c r="D231" s="942"/>
      <c r="E231" s="943"/>
    </row>
    <row r="232" spans="1:5" ht="23.25" customHeight="1">
      <c r="A232" s="944"/>
      <c r="B232" s="945"/>
      <c r="C232" s="942"/>
      <c r="D232" s="942"/>
      <c r="E232" s="943"/>
    </row>
    <row r="233" spans="1:5" ht="23.25" customHeight="1">
      <c r="A233" s="944"/>
      <c r="B233" s="945"/>
      <c r="C233" s="942"/>
      <c r="D233" s="942"/>
      <c r="E233" s="943"/>
    </row>
    <row r="234" spans="1:5" ht="23.25" customHeight="1">
      <c r="A234" s="944"/>
      <c r="B234" s="945"/>
      <c r="C234" s="942"/>
      <c r="D234" s="942"/>
      <c r="E234" s="943"/>
    </row>
    <row r="235" spans="1:5" ht="23.25" customHeight="1">
      <c r="A235" s="944"/>
      <c r="B235" s="945"/>
      <c r="C235" s="942"/>
      <c r="D235" s="942"/>
      <c r="E235" s="943"/>
    </row>
    <row r="236" spans="1:5" ht="23.25" customHeight="1">
      <c r="A236" s="944"/>
      <c r="B236" s="945"/>
      <c r="C236" s="942"/>
      <c r="D236" s="942"/>
      <c r="E236" s="943"/>
    </row>
    <row r="237" spans="1:5" ht="23.25" customHeight="1">
      <c r="A237" s="944"/>
      <c r="B237" s="945"/>
      <c r="C237" s="942"/>
      <c r="D237" s="942"/>
      <c r="E237" s="943"/>
    </row>
    <row r="238" spans="1:5" ht="23.25" customHeight="1">
      <c r="A238" s="944"/>
      <c r="B238" s="945"/>
      <c r="C238" s="942"/>
      <c r="D238" s="942"/>
      <c r="E238" s="943"/>
    </row>
    <row r="239" spans="1:5" ht="23.25" customHeight="1">
      <c r="A239" s="944"/>
      <c r="B239" s="945"/>
      <c r="C239" s="942"/>
      <c r="D239" s="942"/>
      <c r="E239" s="943"/>
    </row>
    <row r="240" spans="1:5" ht="23.25" customHeight="1">
      <c r="A240" s="944"/>
      <c r="B240" s="945"/>
      <c r="C240" s="942"/>
      <c r="D240" s="942"/>
      <c r="E240" s="943"/>
    </row>
    <row r="241" spans="1:5" ht="23.25" customHeight="1">
      <c r="A241" s="944"/>
      <c r="B241" s="945"/>
      <c r="C241" s="942"/>
      <c r="D241" s="942"/>
      <c r="E241" s="943"/>
    </row>
    <row r="242" spans="1:5" ht="23.25" customHeight="1">
      <c r="A242" s="944"/>
      <c r="B242" s="945"/>
      <c r="C242" s="942"/>
      <c r="D242" s="942"/>
      <c r="E242" s="943"/>
    </row>
    <row r="243" spans="1:5" ht="23.25" customHeight="1">
      <c r="A243" s="944"/>
      <c r="B243" s="945"/>
      <c r="C243" s="942"/>
      <c r="D243" s="942"/>
      <c r="E243" s="943"/>
    </row>
    <row r="244" spans="1:5" ht="23.25" customHeight="1">
      <c r="A244" s="944"/>
      <c r="B244" s="945"/>
      <c r="C244" s="942"/>
      <c r="D244" s="942"/>
      <c r="E244" s="943"/>
    </row>
    <row r="245" spans="1:5" ht="23.25" customHeight="1">
      <c r="A245" s="944"/>
      <c r="B245" s="945"/>
      <c r="C245" s="942"/>
      <c r="D245" s="942"/>
      <c r="E245" s="943"/>
    </row>
    <row r="246" spans="1:5" ht="23.25" customHeight="1">
      <c r="A246" s="944"/>
      <c r="B246" s="945"/>
      <c r="C246" s="942"/>
      <c r="D246" s="942"/>
      <c r="E246" s="943"/>
    </row>
    <row r="247" spans="1:5" ht="23.25" customHeight="1">
      <c r="A247" s="944"/>
      <c r="B247" s="945"/>
      <c r="C247" s="942"/>
      <c r="D247" s="942"/>
      <c r="E247" s="943"/>
    </row>
    <row r="248" spans="1:5" ht="23.25" customHeight="1">
      <c r="A248" s="944"/>
      <c r="B248" s="945"/>
      <c r="C248" s="942"/>
      <c r="D248" s="942"/>
      <c r="E248" s="943"/>
    </row>
    <row r="249" spans="1:5" ht="23.25" customHeight="1">
      <c r="A249" s="944"/>
      <c r="B249" s="945"/>
      <c r="C249" s="942"/>
      <c r="D249" s="942"/>
      <c r="E249" s="943"/>
    </row>
    <row r="250" spans="1:5" ht="23.25" customHeight="1">
      <c r="A250" s="944"/>
      <c r="B250" s="945"/>
      <c r="C250" s="942"/>
      <c r="D250" s="942"/>
      <c r="E250" s="943"/>
    </row>
    <row r="251" spans="1:5" ht="23.25" customHeight="1">
      <c r="A251" s="944"/>
      <c r="B251" s="945"/>
      <c r="C251" s="942"/>
      <c r="D251" s="942"/>
      <c r="E251" s="943"/>
    </row>
    <row r="252" spans="1:5" ht="23.25" customHeight="1">
      <c r="A252" s="944"/>
      <c r="B252" s="945"/>
      <c r="C252" s="942"/>
      <c r="D252" s="942"/>
      <c r="E252" s="943"/>
    </row>
    <row r="253" spans="1:5" ht="23.25" customHeight="1">
      <c r="A253" s="944"/>
      <c r="B253" s="945"/>
      <c r="C253" s="942"/>
      <c r="D253" s="942"/>
      <c r="E253" s="943"/>
    </row>
  </sheetData>
  <sheetProtection selectLockedCells="1" selectUnlockedCells="1"/>
  <mergeCells count="4">
    <mergeCell ref="A1:B1"/>
    <mergeCell ref="A142:C142"/>
    <mergeCell ref="E142:K142"/>
    <mergeCell ref="E143:K143"/>
  </mergeCells>
  <printOptions/>
  <pageMargins left="0.7" right="0.7" top="0.3263888888888889" bottom="1.143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I13" sqref="I13"/>
    </sheetView>
  </sheetViews>
  <sheetFormatPr defaultColWidth="9.00390625" defaultRowHeight="14.25"/>
  <cols>
    <col min="1" max="1" width="8.50390625" style="273" customWidth="1"/>
    <col min="2" max="2" width="8.50390625" style="331" customWidth="1"/>
    <col min="3" max="3" width="45.50390625" style="273" customWidth="1"/>
    <col min="4" max="4" width="14.625" style="273" customWidth="1"/>
    <col min="5" max="5" width="9.625" style="273" customWidth="1"/>
    <col min="6" max="16384" width="8.50390625" style="273" customWidth="1"/>
  </cols>
  <sheetData>
    <row r="1" spans="1:3" ht="12.75">
      <c r="A1" s="1010" t="s">
        <v>1281</v>
      </c>
      <c r="B1" s="1011"/>
      <c r="C1" s="1012"/>
    </row>
    <row r="2" spans="1:5" ht="12.75">
      <c r="A2" s="387"/>
      <c r="B2" s="490"/>
      <c r="C2" s="277"/>
      <c r="E2" s="280" t="s">
        <v>1282</v>
      </c>
    </row>
    <row r="3" spans="1:6" ht="48" customHeight="1">
      <c r="A3" s="519" t="s">
        <v>281</v>
      </c>
      <c r="B3" s="303" t="s">
        <v>282</v>
      </c>
      <c r="C3" s="520" t="s">
        <v>283</v>
      </c>
      <c r="D3" s="521" t="s">
        <v>284</v>
      </c>
      <c r="E3" s="522" t="s">
        <v>247</v>
      </c>
      <c r="F3" s="523" t="s">
        <v>285</v>
      </c>
    </row>
    <row r="4" spans="1:6" ht="12.75">
      <c r="A4" s="904"/>
      <c r="B4" s="905"/>
      <c r="C4" s="426" t="s">
        <v>913</v>
      </c>
      <c r="D4" s="535"/>
      <c r="E4" s="535"/>
      <c r="F4" s="535"/>
    </row>
    <row r="5" spans="1:6" ht="12.75">
      <c r="A5" s="520">
        <v>1100032</v>
      </c>
      <c r="B5" s="425"/>
      <c r="C5" s="304" t="s">
        <v>379</v>
      </c>
      <c r="D5" s="347"/>
      <c r="E5" s="347"/>
      <c r="F5" s="347"/>
    </row>
    <row r="6" spans="1:6" ht="12.75">
      <c r="A6" s="520">
        <v>1100033</v>
      </c>
      <c r="B6" s="425"/>
      <c r="C6" s="304" t="s">
        <v>380</v>
      </c>
      <c r="D6" s="347"/>
      <c r="E6" s="347"/>
      <c r="F6" s="347"/>
    </row>
    <row r="7" spans="1:6" ht="12.75">
      <c r="A7" s="520">
        <v>1100034</v>
      </c>
      <c r="B7" s="425"/>
      <c r="C7" s="304" t="s">
        <v>381</v>
      </c>
      <c r="D7" s="347"/>
      <c r="E7" s="347"/>
      <c r="F7" s="347"/>
    </row>
    <row r="9" spans="1:5" ht="12.75">
      <c r="A9" s="1013" t="s">
        <v>1283</v>
      </c>
      <c r="B9" s="1013"/>
      <c r="C9" s="1013"/>
      <c r="D9" s="1013"/>
      <c r="E9" s="1013"/>
    </row>
  </sheetData>
  <sheetProtection selectLockedCells="1" selectUnlockedCells="1"/>
  <mergeCells count="1">
    <mergeCell ref="A9:E9"/>
  </mergeCells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U11" sqref="U11"/>
    </sheetView>
  </sheetViews>
  <sheetFormatPr defaultColWidth="9.00390625" defaultRowHeight="14.25"/>
  <cols>
    <col min="1" max="1" width="8.50390625" style="1014" customWidth="1"/>
    <col min="2" max="2" width="20.375" style="1014" customWidth="1"/>
    <col min="3" max="3" width="7.875" style="1014" customWidth="1"/>
    <col min="4" max="4" width="7.00390625" style="1014" customWidth="1"/>
    <col min="5" max="6" width="6.375" style="1014" customWidth="1"/>
    <col min="7" max="7" width="6.00390625" style="1014" customWidth="1"/>
    <col min="8" max="8" width="5.50390625" style="1014" customWidth="1"/>
    <col min="9" max="9" width="6.375" style="1014" customWidth="1"/>
    <col min="10" max="10" width="6.50390625" style="1014" customWidth="1"/>
    <col min="11" max="11" width="6.75390625" style="1014" customWidth="1"/>
    <col min="12" max="12" width="6.50390625" style="1014" customWidth="1"/>
    <col min="13" max="13" width="7.25390625" style="1014" customWidth="1"/>
    <col min="14" max="14" width="6.25390625" style="1014" customWidth="1"/>
    <col min="15" max="15" width="7.375" style="1014" customWidth="1"/>
    <col min="16" max="16" width="7.00390625" style="1014" customWidth="1"/>
    <col min="17" max="16384" width="8.50390625" style="1014" customWidth="1"/>
  </cols>
  <sheetData>
    <row r="1" spans="1:16" s="1018" customFormat="1" ht="14.25" customHeight="1">
      <c r="A1" s="1015" t="s">
        <v>43</v>
      </c>
      <c r="B1" s="1015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7" t="s">
        <v>1284</v>
      </c>
      <c r="P1" s="1017"/>
    </row>
    <row r="2" spans="1:16" ht="12.75">
      <c r="A2" s="1019"/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20"/>
      <c r="P2" s="1020"/>
    </row>
    <row r="3" spans="1:16" ht="12.75" customHeight="1">
      <c r="A3" s="1021" t="s">
        <v>1285</v>
      </c>
      <c r="B3" s="1021" t="s">
        <v>1286</v>
      </c>
      <c r="C3" s="1022" t="s">
        <v>1287</v>
      </c>
      <c r="D3" s="1022"/>
      <c r="E3" s="1022"/>
      <c r="F3" s="1022"/>
      <c r="G3" s="1022"/>
      <c r="H3" s="1022"/>
      <c r="I3" s="1022" t="s">
        <v>1288</v>
      </c>
      <c r="J3" s="1022"/>
      <c r="K3" s="1022"/>
      <c r="L3" s="1022"/>
      <c r="M3" s="1022"/>
      <c r="N3" s="1022"/>
      <c r="O3" s="1023" t="s">
        <v>1289</v>
      </c>
      <c r="P3" s="1023" t="s">
        <v>1290</v>
      </c>
    </row>
    <row r="4" spans="1:16" ht="12.75" customHeight="1">
      <c r="A4" s="1021"/>
      <c r="B4" s="1021"/>
      <c r="C4" s="1021" t="s">
        <v>1291</v>
      </c>
      <c r="D4" s="1021"/>
      <c r="E4" s="1021"/>
      <c r="F4" s="1021" t="s">
        <v>1292</v>
      </c>
      <c r="G4" s="1021"/>
      <c r="H4" s="1021"/>
      <c r="I4" s="1021" t="s">
        <v>1291</v>
      </c>
      <c r="J4" s="1021"/>
      <c r="K4" s="1021"/>
      <c r="L4" s="1021" t="s">
        <v>1292</v>
      </c>
      <c r="M4" s="1021"/>
      <c r="N4" s="1021"/>
      <c r="O4" s="1023"/>
      <c r="P4" s="1023"/>
    </row>
    <row r="5" spans="1:16" ht="12.75">
      <c r="A5" s="1024"/>
      <c r="B5" s="1025"/>
      <c r="C5" s="1026" t="s">
        <v>109</v>
      </c>
      <c r="D5" s="1026" t="s">
        <v>1293</v>
      </c>
      <c r="E5" s="1026" t="s">
        <v>1294</v>
      </c>
      <c r="F5" s="1026" t="s">
        <v>109</v>
      </c>
      <c r="G5" s="1026" t="s">
        <v>1293</v>
      </c>
      <c r="H5" s="1026" t="s">
        <v>1294</v>
      </c>
      <c r="I5" s="1026" t="s">
        <v>109</v>
      </c>
      <c r="J5" s="1026" t="s">
        <v>1293</v>
      </c>
      <c r="K5" s="1026" t="s">
        <v>1294</v>
      </c>
      <c r="L5" s="1026" t="s">
        <v>109</v>
      </c>
      <c r="M5" s="1026" t="s">
        <v>1293</v>
      </c>
      <c r="N5" s="1026" t="s">
        <v>1294</v>
      </c>
      <c r="O5" s="1023"/>
      <c r="P5" s="1023"/>
    </row>
    <row r="6" spans="1:16" ht="12.75">
      <c r="A6" s="1027" t="s">
        <v>1295</v>
      </c>
      <c r="B6" s="1028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30"/>
      <c r="O6" s="1031"/>
      <c r="P6" s="1032"/>
    </row>
    <row r="7" spans="1:16" ht="33" customHeight="1">
      <c r="A7" s="1033" t="s">
        <v>1296</v>
      </c>
      <c r="B7" s="1033" t="s">
        <v>1297</v>
      </c>
      <c r="C7" s="1034"/>
      <c r="D7" s="1034"/>
      <c r="E7" s="1034"/>
      <c r="F7" s="1034"/>
      <c r="G7" s="1034"/>
      <c r="H7" s="1034"/>
      <c r="I7" s="1034"/>
      <c r="J7" s="1034"/>
      <c r="K7" s="1034"/>
      <c r="L7" s="1034"/>
      <c r="M7" s="1034"/>
      <c r="N7" s="1035"/>
      <c r="O7" s="1036"/>
      <c r="P7" s="1037"/>
    </row>
    <row r="8" spans="1:16" ht="33" customHeight="1">
      <c r="A8" s="1033" t="s">
        <v>1296</v>
      </c>
      <c r="B8" s="1033" t="s">
        <v>1298</v>
      </c>
      <c r="C8" s="1038"/>
      <c r="D8" s="1038"/>
      <c r="E8" s="1038"/>
      <c r="F8" s="1038"/>
      <c r="G8" s="1038"/>
      <c r="H8" s="1038"/>
      <c r="I8" s="1038"/>
      <c r="J8" s="1038"/>
      <c r="K8" s="1038"/>
      <c r="L8" s="1038"/>
      <c r="M8" s="1038"/>
      <c r="N8" s="1039"/>
      <c r="O8" s="1040"/>
      <c r="P8" s="1037"/>
    </row>
    <row r="9" spans="1:16" ht="33" customHeight="1">
      <c r="A9" s="1033" t="s">
        <v>1299</v>
      </c>
      <c r="B9" s="1033" t="s">
        <v>1300</v>
      </c>
      <c r="C9" s="1034"/>
      <c r="D9" s="1034"/>
      <c r="E9" s="1034"/>
      <c r="F9" s="1034"/>
      <c r="G9" s="1034"/>
      <c r="H9" s="1034"/>
      <c r="I9" s="1034"/>
      <c r="J9" s="1034"/>
      <c r="K9" s="1034"/>
      <c r="L9" s="1034"/>
      <c r="M9" s="1034"/>
      <c r="N9" s="1035"/>
      <c r="O9" s="1036"/>
      <c r="P9" s="1037"/>
    </row>
    <row r="10" spans="1:16" ht="12.75">
      <c r="A10" s="1041" t="s">
        <v>1301</v>
      </c>
      <c r="B10" s="1042"/>
      <c r="C10" s="1029"/>
      <c r="D10" s="1029"/>
      <c r="E10" s="1029"/>
      <c r="F10" s="1029"/>
      <c r="G10" s="1029"/>
      <c r="H10" s="1029"/>
      <c r="I10" s="1029"/>
      <c r="J10" s="1029"/>
      <c r="K10" s="1029"/>
      <c r="L10" s="1029"/>
      <c r="M10" s="1029"/>
      <c r="N10" s="1030"/>
      <c r="O10" s="1031"/>
      <c r="P10" s="1032"/>
    </row>
    <row r="11" spans="1:16" ht="71.25" customHeight="1">
      <c r="A11" s="1033" t="s">
        <v>1302</v>
      </c>
      <c r="B11" s="1033" t="s">
        <v>1303</v>
      </c>
      <c r="C11" s="1034"/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5"/>
      <c r="O11" s="1036"/>
      <c r="P11" s="1037"/>
    </row>
    <row r="12" spans="1:16" ht="71.25" customHeight="1">
      <c r="A12" s="1033" t="s">
        <v>1302</v>
      </c>
      <c r="B12" s="1033" t="s">
        <v>1304</v>
      </c>
      <c r="C12" s="1034"/>
      <c r="D12" s="1034"/>
      <c r="E12" s="1034"/>
      <c r="F12" s="1034"/>
      <c r="G12" s="1034"/>
      <c r="H12" s="1034"/>
      <c r="I12" s="1034"/>
      <c r="J12" s="1034"/>
      <c r="K12" s="1034"/>
      <c r="L12" s="1034"/>
      <c r="M12" s="1034"/>
      <c r="N12" s="1035"/>
      <c r="O12" s="1036"/>
      <c r="P12" s="1037"/>
    </row>
    <row r="13" spans="1:16" ht="71.25" customHeight="1">
      <c r="A13" s="1033" t="s">
        <v>1305</v>
      </c>
      <c r="B13" s="1033" t="s">
        <v>1306</v>
      </c>
      <c r="C13" s="1029"/>
      <c r="D13" s="1029"/>
      <c r="E13" s="1029"/>
      <c r="F13" s="1029"/>
      <c r="G13" s="1029"/>
      <c r="H13" s="1029"/>
      <c r="I13" s="1029"/>
      <c r="J13" s="1029"/>
      <c r="K13" s="1029"/>
      <c r="L13" s="1029"/>
      <c r="M13" s="1029"/>
      <c r="N13" s="1030"/>
      <c r="O13" s="1031"/>
      <c r="P13" s="1032"/>
    </row>
    <row r="14" spans="1:16" ht="12.75">
      <c r="A14" s="1043" t="s">
        <v>1307</v>
      </c>
      <c r="B14" s="1044"/>
      <c r="C14" s="1045"/>
      <c r="D14" s="1045"/>
      <c r="E14" s="1045"/>
      <c r="F14" s="1045"/>
      <c r="G14" s="1045"/>
      <c r="H14" s="1045"/>
      <c r="I14" s="1045"/>
      <c r="J14" s="1045"/>
      <c r="K14" s="1045"/>
      <c r="L14" s="1045"/>
      <c r="M14" s="1045"/>
      <c r="N14" s="1046"/>
      <c r="O14" s="1047"/>
      <c r="P14" s="1048"/>
    </row>
    <row r="15" spans="1:16" ht="12.75">
      <c r="A15" s="1049" t="s">
        <v>1308</v>
      </c>
      <c r="B15" s="1047"/>
      <c r="C15" s="1050"/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1"/>
      <c r="O15" s="1052"/>
      <c r="P15" s="1053"/>
    </row>
    <row r="16" spans="1:16" ht="12.75">
      <c r="A16" s="1054" t="s">
        <v>109</v>
      </c>
      <c r="B16" s="1054"/>
      <c r="C16" s="105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5"/>
      <c r="O16" s="1056"/>
      <c r="P16" s="1057"/>
    </row>
  </sheetData>
  <sheetProtection selectLockedCells="1" selectUnlockedCells="1"/>
  <mergeCells count="13">
    <mergeCell ref="A1:B1"/>
    <mergeCell ref="O1:P1"/>
    <mergeCell ref="A3:A4"/>
    <mergeCell ref="B3:B4"/>
    <mergeCell ref="C3:H3"/>
    <mergeCell ref="I3:N3"/>
    <mergeCell ref="O3:O5"/>
    <mergeCell ref="P3:P5"/>
    <mergeCell ref="C4:E4"/>
    <mergeCell ref="F4:H4"/>
    <mergeCell ref="I4:K4"/>
    <mergeCell ref="L4:N4"/>
    <mergeCell ref="A16:B16"/>
  </mergeCells>
  <printOptions/>
  <pageMargins left="0.7" right="0.7" top="1.14375" bottom="1.14375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135"/>
  <sheetViews>
    <sheetView workbookViewId="0" topLeftCell="A107">
      <selection activeCell="N171" sqref="N171"/>
    </sheetView>
  </sheetViews>
  <sheetFormatPr defaultColWidth="9.00390625" defaultRowHeight="14.25"/>
  <cols>
    <col min="1" max="1" width="14.875" style="1058" customWidth="1"/>
    <col min="2" max="2" width="19.00390625" style="1058" customWidth="1"/>
    <col min="3" max="3" width="8.50390625" style="1058" customWidth="1"/>
    <col min="4" max="4" width="26.625" style="1058" customWidth="1"/>
    <col min="5" max="5" width="11.625" style="1058" customWidth="1"/>
    <col min="6" max="6" width="10.00390625" style="1058" customWidth="1"/>
    <col min="7" max="7" width="8.25390625" style="1059" customWidth="1"/>
    <col min="8" max="8" width="8.75390625" style="1058" customWidth="1"/>
    <col min="9" max="9" width="12.875" style="1058" customWidth="1"/>
    <col min="10" max="10" width="11.50390625" style="1059" customWidth="1"/>
    <col min="11" max="11" width="8.75390625" style="1058" customWidth="1"/>
    <col min="12" max="12" width="11.625" style="1060" customWidth="1"/>
    <col min="13" max="13" width="8.50390625" style="1061" customWidth="1"/>
    <col min="14" max="16" width="8.50390625" style="1058" customWidth="1"/>
    <col min="17" max="17" width="17.625" style="1058" customWidth="1"/>
    <col min="18" max="16384" width="8.50390625" style="1058" customWidth="1"/>
  </cols>
  <sheetData>
    <row r="1" spans="1:13" s="387" customFormat="1" ht="45.75" customHeight="1">
      <c r="A1" s="1062" t="s">
        <v>1309</v>
      </c>
      <c r="B1" s="1062"/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</row>
    <row r="2" spans="1:13" ht="30" customHeight="1">
      <c r="A2" s="1063" t="s">
        <v>1310</v>
      </c>
      <c r="B2" s="1063" t="s">
        <v>1311</v>
      </c>
      <c r="C2" s="1063" t="s">
        <v>1312</v>
      </c>
      <c r="D2" s="1063" t="s">
        <v>1313</v>
      </c>
      <c r="E2" s="1063" t="s">
        <v>1314</v>
      </c>
      <c r="F2" s="1063" t="s">
        <v>1315</v>
      </c>
      <c r="G2" s="1064" t="s">
        <v>1316</v>
      </c>
      <c r="H2" s="1064"/>
      <c r="I2" s="1064"/>
      <c r="J2" s="1064"/>
      <c r="K2" s="1064"/>
      <c r="L2" s="1064"/>
      <c r="M2" s="1064"/>
    </row>
    <row r="3" spans="1:13" ht="29.25" customHeight="1">
      <c r="A3" s="1063"/>
      <c r="B3" s="1063"/>
      <c r="C3" s="1063"/>
      <c r="D3" s="1063"/>
      <c r="E3" s="1063"/>
      <c r="F3" s="1063"/>
      <c r="G3" s="1065" t="s">
        <v>284</v>
      </c>
      <c r="H3" s="1065"/>
      <c r="I3" s="1065"/>
      <c r="J3" s="1066" t="s">
        <v>247</v>
      </c>
      <c r="K3" s="1066"/>
      <c r="L3" s="1066"/>
      <c r="M3" s="1067" t="s">
        <v>285</v>
      </c>
    </row>
    <row r="4" spans="1:13" ht="38.25" customHeight="1">
      <c r="A4" s="1063"/>
      <c r="B4" s="1063"/>
      <c r="C4" s="1063"/>
      <c r="D4" s="1063"/>
      <c r="E4" s="1063"/>
      <c r="F4" s="1063"/>
      <c r="G4" s="1068" t="s">
        <v>1317</v>
      </c>
      <c r="H4" s="1069" t="s">
        <v>1318</v>
      </c>
      <c r="I4" s="1070" t="s">
        <v>1319</v>
      </c>
      <c r="J4" s="1068" t="s">
        <v>1317</v>
      </c>
      <c r="K4" s="1069" t="s">
        <v>1318</v>
      </c>
      <c r="L4" s="1071" t="s">
        <v>1319</v>
      </c>
      <c r="M4" s="1072" t="s">
        <v>121</v>
      </c>
    </row>
    <row r="5" spans="1:13" ht="18" customHeight="1">
      <c r="A5" s="1073">
        <v>0</v>
      </c>
      <c r="B5" s="1073">
        <v>1</v>
      </c>
      <c r="C5" s="1074">
        <v>2</v>
      </c>
      <c r="D5" s="1073">
        <v>3</v>
      </c>
      <c r="E5" s="1073">
        <v>4</v>
      </c>
      <c r="F5" s="1073">
        <v>5</v>
      </c>
      <c r="G5" s="1075">
        <v>9</v>
      </c>
      <c r="H5" s="1076">
        <v>10</v>
      </c>
      <c r="I5" s="1077">
        <v>11</v>
      </c>
      <c r="J5" s="1075">
        <v>9</v>
      </c>
      <c r="K5" s="1076">
        <v>10</v>
      </c>
      <c r="L5" s="1078">
        <v>11</v>
      </c>
      <c r="M5" s="1077"/>
    </row>
    <row r="6" spans="1:13" ht="12.75">
      <c r="A6" s="1079" t="s">
        <v>1320</v>
      </c>
      <c r="B6" s="1080" t="s">
        <v>1321</v>
      </c>
      <c r="C6" s="1081"/>
      <c r="D6" s="1082" t="s">
        <v>1322</v>
      </c>
      <c r="E6" s="1083"/>
      <c r="F6" s="1083"/>
      <c r="G6" s="1084"/>
      <c r="H6" s="1085"/>
      <c r="I6" s="1086"/>
      <c r="J6" s="1084"/>
      <c r="K6" s="1085"/>
      <c r="L6" s="1078"/>
      <c r="M6" s="1086"/>
    </row>
    <row r="7" spans="1:13" ht="12.75">
      <c r="A7" s="1079"/>
      <c r="B7" s="1080" t="s">
        <v>1323</v>
      </c>
      <c r="C7" s="1083" t="s">
        <v>1324</v>
      </c>
      <c r="D7" s="1083" t="s">
        <v>1325</v>
      </c>
      <c r="E7" s="1083" t="s">
        <v>1326</v>
      </c>
      <c r="F7" s="1083" t="s">
        <v>1327</v>
      </c>
      <c r="G7" s="1084"/>
      <c r="H7" s="1085"/>
      <c r="I7" s="1086"/>
      <c r="J7" s="1084"/>
      <c r="K7" s="1085"/>
      <c r="L7" s="1078"/>
      <c r="M7" s="1086"/>
    </row>
    <row r="8" spans="1:16" ht="12.75">
      <c r="A8" s="1079" t="s">
        <v>1328</v>
      </c>
      <c r="B8" s="1080" t="s">
        <v>1329</v>
      </c>
      <c r="C8" s="1081" t="s">
        <v>1330</v>
      </c>
      <c r="D8" s="1082" t="s">
        <v>1331</v>
      </c>
      <c r="E8" s="1083" t="s">
        <v>1332</v>
      </c>
      <c r="F8" s="1083" t="s">
        <v>1333</v>
      </c>
      <c r="G8" s="1084"/>
      <c r="H8" s="1085"/>
      <c r="I8" s="1087"/>
      <c r="J8" s="1084">
        <v>5</v>
      </c>
      <c r="K8" s="1085">
        <v>1824.9</v>
      </c>
      <c r="L8" s="1088">
        <v>9124.5</v>
      </c>
      <c r="M8" s="1087"/>
      <c r="N8" s="1058" t="s">
        <v>121</v>
      </c>
      <c r="P8" s="1058" t="s">
        <v>121</v>
      </c>
    </row>
    <row r="9" spans="1:15" ht="12.75">
      <c r="A9" s="1079"/>
      <c r="B9" s="1080" t="s">
        <v>1334</v>
      </c>
      <c r="C9" s="1081" t="s">
        <v>1335</v>
      </c>
      <c r="D9" s="1082" t="s">
        <v>1336</v>
      </c>
      <c r="E9" s="1083"/>
      <c r="F9" s="1083" t="s">
        <v>1337</v>
      </c>
      <c r="G9" s="1084"/>
      <c r="H9" s="1085"/>
      <c r="I9" s="1087"/>
      <c r="J9" s="1084"/>
      <c r="K9" s="1085"/>
      <c r="L9" s="1088"/>
      <c r="M9" s="1087"/>
      <c r="O9" s="1058" t="s">
        <v>121</v>
      </c>
    </row>
    <row r="10" spans="1:13" ht="12.75">
      <c r="A10" s="1079"/>
      <c r="B10" s="1080" t="s">
        <v>1338</v>
      </c>
      <c r="C10" s="1081" t="s">
        <v>1339</v>
      </c>
      <c r="D10" s="1082" t="s">
        <v>1340</v>
      </c>
      <c r="E10" s="1083" t="s">
        <v>1341</v>
      </c>
      <c r="F10" s="1083" t="s">
        <v>1342</v>
      </c>
      <c r="G10" s="1084"/>
      <c r="H10" s="1085"/>
      <c r="I10" s="1087"/>
      <c r="J10" s="1084">
        <v>5</v>
      </c>
      <c r="K10" s="1085">
        <v>441.51</v>
      </c>
      <c r="L10" s="1088">
        <v>2432.71</v>
      </c>
      <c r="M10" s="1087"/>
    </row>
    <row r="11" spans="1:13" ht="12.75">
      <c r="A11" s="1079"/>
      <c r="B11" s="1080" t="s">
        <v>1343</v>
      </c>
      <c r="C11" s="1081" t="s">
        <v>1344</v>
      </c>
      <c r="D11" s="1082" t="s">
        <v>1345</v>
      </c>
      <c r="E11" s="1083" t="s">
        <v>1346</v>
      </c>
      <c r="F11" s="1083" t="s">
        <v>1347</v>
      </c>
      <c r="G11" s="1084"/>
      <c r="H11" s="1085"/>
      <c r="I11" s="1087"/>
      <c r="J11" s="1084">
        <v>3</v>
      </c>
      <c r="K11" s="1085">
        <v>221.97</v>
      </c>
      <c r="L11" s="1088">
        <v>665.92</v>
      </c>
      <c r="M11" s="1087"/>
    </row>
    <row r="12" spans="1:13" ht="12.75">
      <c r="A12" s="1089"/>
      <c r="B12" s="1080" t="s">
        <v>1348</v>
      </c>
      <c r="C12" s="1089" t="s">
        <v>1349</v>
      </c>
      <c r="D12" s="1089" t="s">
        <v>1350</v>
      </c>
      <c r="E12" s="1049" t="s">
        <v>1351</v>
      </c>
      <c r="F12" s="1049" t="s">
        <v>1351</v>
      </c>
      <c r="G12" s="1084"/>
      <c r="H12" s="1085"/>
      <c r="I12" s="1087"/>
      <c r="J12" s="1084">
        <v>24</v>
      </c>
      <c r="K12" s="1085">
        <v>4644.14</v>
      </c>
      <c r="L12" s="1088">
        <v>111459.47</v>
      </c>
      <c r="M12" s="1087"/>
    </row>
    <row r="13" spans="1:13" ht="12.75">
      <c r="A13" s="1079" t="s">
        <v>1352</v>
      </c>
      <c r="B13" s="1080" t="s">
        <v>1353</v>
      </c>
      <c r="C13" s="1081" t="s">
        <v>1354</v>
      </c>
      <c r="D13" s="1090" t="s">
        <v>1355</v>
      </c>
      <c r="E13" s="1083" t="s">
        <v>1356</v>
      </c>
      <c r="F13" s="1083" t="s">
        <v>1357</v>
      </c>
      <c r="G13" s="1084">
        <v>1100</v>
      </c>
      <c r="H13" s="1085">
        <v>928.93</v>
      </c>
      <c r="I13" s="1087">
        <f>+G13*H13</f>
        <v>1021823</v>
      </c>
      <c r="J13" s="1084">
        <v>12</v>
      </c>
      <c r="K13" s="1085">
        <v>928.94</v>
      </c>
      <c r="L13" s="1088">
        <v>11147.33</v>
      </c>
      <c r="M13" s="1087">
        <f>+L13/I13*100</f>
        <v>1.090925727841319</v>
      </c>
    </row>
    <row r="14" spans="1:13" ht="12.75">
      <c r="A14" s="1079"/>
      <c r="B14" s="1080" t="s">
        <v>1358</v>
      </c>
      <c r="C14" s="1081" t="s">
        <v>1354</v>
      </c>
      <c r="D14" s="1090" t="s">
        <v>1359</v>
      </c>
      <c r="E14" s="1083" t="s">
        <v>1356</v>
      </c>
      <c r="F14" s="1083" t="s">
        <v>1357</v>
      </c>
      <c r="G14" s="1084">
        <v>1100</v>
      </c>
      <c r="H14" s="1085">
        <v>960.78</v>
      </c>
      <c r="I14" s="1087">
        <f>+G14*H14</f>
        <v>1056858</v>
      </c>
      <c r="J14" s="1084">
        <v>2021</v>
      </c>
      <c r="K14" s="1085">
        <v>1082.52</v>
      </c>
      <c r="L14" s="1088">
        <v>2187779.49</v>
      </c>
      <c r="M14" s="1087">
        <f>+L14/I14*100</f>
        <v>207.00789415418157</v>
      </c>
    </row>
    <row r="15" spans="1:13" ht="12.75">
      <c r="A15" s="1079"/>
      <c r="B15" s="1080" t="s">
        <v>1360</v>
      </c>
      <c r="C15" s="1081" t="s">
        <v>1361</v>
      </c>
      <c r="D15" s="1090" t="s">
        <v>1362</v>
      </c>
      <c r="E15" s="1083" t="s">
        <v>1356</v>
      </c>
      <c r="F15" s="1083" t="s">
        <v>1363</v>
      </c>
      <c r="G15" s="1091">
        <v>299</v>
      </c>
      <c r="H15" s="1085">
        <v>1047.28</v>
      </c>
      <c r="I15" s="1086">
        <v>313295.62</v>
      </c>
      <c r="J15" s="1084">
        <v>634</v>
      </c>
      <c r="K15" s="1085">
        <v>1037.585</v>
      </c>
      <c r="L15" s="1088">
        <v>657754.61</v>
      </c>
      <c r="M15" s="1087">
        <f>+L15/I15*100</f>
        <v>209.94695361524683</v>
      </c>
    </row>
    <row r="16" spans="1:13" ht="12.75">
      <c r="A16" s="1079"/>
      <c r="B16" s="1080" t="s">
        <v>1364</v>
      </c>
      <c r="C16" s="1081" t="s">
        <v>1365</v>
      </c>
      <c r="D16" s="1082" t="s">
        <v>1366</v>
      </c>
      <c r="E16" s="1083" t="s">
        <v>1356</v>
      </c>
      <c r="F16" s="1083" t="s">
        <v>1367</v>
      </c>
      <c r="G16" s="1091"/>
      <c r="H16" s="1085"/>
      <c r="I16" s="1086"/>
      <c r="J16" s="1084">
        <v>30</v>
      </c>
      <c r="K16" s="1085">
        <v>1097.03</v>
      </c>
      <c r="L16" s="1088">
        <v>32910.9</v>
      </c>
      <c r="M16" s="1087"/>
    </row>
    <row r="17" spans="1:13" ht="12.75">
      <c r="A17" s="1079"/>
      <c r="B17" s="1080" t="s">
        <v>1368</v>
      </c>
      <c r="C17" s="1081" t="s">
        <v>1361</v>
      </c>
      <c r="D17" s="1082" t="s">
        <v>1369</v>
      </c>
      <c r="E17" s="1083" t="s">
        <v>1356</v>
      </c>
      <c r="F17" s="1083" t="s">
        <v>1370</v>
      </c>
      <c r="G17" s="1084">
        <v>300</v>
      </c>
      <c r="H17" s="1085">
        <v>1042</v>
      </c>
      <c r="I17" s="1087">
        <f>+G17*H17</f>
        <v>312600</v>
      </c>
      <c r="J17" s="1084">
        <v>251</v>
      </c>
      <c r="K17" s="1085">
        <v>1038.32</v>
      </c>
      <c r="L17" s="1088">
        <v>260617.83</v>
      </c>
      <c r="M17" s="1087">
        <f>+L17/I17*100</f>
        <v>83.37102687140114</v>
      </c>
    </row>
    <row r="18" spans="1:13" ht="12.75">
      <c r="A18" s="1079"/>
      <c r="B18" s="1080" t="s">
        <v>1371</v>
      </c>
      <c r="C18" s="1081" t="s">
        <v>1361</v>
      </c>
      <c r="D18" s="1082" t="s">
        <v>1372</v>
      </c>
      <c r="E18" s="1083" t="s">
        <v>1356</v>
      </c>
      <c r="F18" s="1083" t="s">
        <v>1370</v>
      </c>
      <c r="G18" s="1084">
        <v>200</v>
      </c>
      <c r="H18" s="1085">
        <v>1353</v>
      </c>
      <c r="I18" s="1087">
        <f>+G18*H18</f>
        <v>270600</v>
      </c>
      <c r="J18" s="1084">
        <v>324</v>
      </c>
      <c r="K18" s="1085">
        <v>1348.21</v>
      </c>
      <c r="L18" s="1088">
        <v>436821.39</v>
      </c>
      <c r="M18" s="1087">
        <f>+L18/I18*100</f>
        <v>161.4269733924612</v>
      </c>
    </row>
    <row r="19" spans="1:13" ht="31.5" customHeight="1">
      <c r="A19" s="1079"/>
      <c r="B19" s="1080" t="s">
        <v>1373</v>
      </c>
      <c r="C19" s="1081" t="s">
        <v>1361</v>
      </c>
      <c r="D19" s="1082" t="s">
        <v>1374</v>
      </c>
      <c r="E19" s="1083" t="s">
        <v>1356</v>
      </c>
      <c r="F19" s="1083" t="s">
        <v>1375</v>
      </c>
      <c r="G19" s="1084"/>
      <c r="H19" s="1085"/>
      <c r="I19" s="1087"/>
      <c r="J19" s="1084">
        <v>12</v>
      </c>
      <c r="K19" s="1085">
        <v>1097.03</v>
      </c>
      <c r="L19" s="1088">
        <v>13164.36</v>
      </c>
      <c r="M19" s="1087"/>
    </row>
    <row r="20" spans="1:13" ht="31.5" customHeight="1">
      <c r="A20" s="1079"/>
      <c r="B20" s="1080" t="s">
        <v>1376</v>
      </c>
      <c r="C20" s="1081" t="s">
        <v>1377</v>
      </c>
      <c r="D20" s="1082" t="s">
        <v>1378</v>
      </c>
      <c r="E20" s="1083" t="s">
        <v>1379</v>
      </c>
      <c r="F20" s="1083" t="s">
        <v>1380</v>
      </c>
      <c r="G20" s="1084"/>
      <c r="H20" s="1085"/>
      <c r="I20" s="1087"/>
      <c r="J20" s="1084">
        <v>16</v>
      </c>
      <c r="K20" s="1085">
        <v>1926.62</v>
      </c>
      <c r="L20" s="1088">
        <v>30825.93</v>
      </c>
      <c r="M20" s="1087"/>
    </row>
    <row r="21" spans="1:13" ht="12.75">
      <c r="A21" s="1079"/>
      <c r="B21" s="1080" t="s">
        <v>1381</v>
      </c>
      <c r="C21" s="1081" t="s">
        <v>1382</v>
      </c>
      <c r="D21" s="1082" t="s">
        <v>1383</v>
      </c>
      <c r="E21" s="1083" t="s">
        <v>1346</v>
      </c>
      <c r="F21" s="1083" t="s">
        <v>1384</v>
      </c>
      <c r="G21" s="1084">
        <v>10500</v>
      </c>
      <c r="H21" s="1085">
        <v>54.82</v>
      </c>
      <c r="I21" s="1087">
        <f>+G21*H21</f>
        <v>575610</v>
      </c>
      <c r="J21" s="1084">
        <v>11835</v>
      </c>
      <c r="K21" s="1085">
        <v>54.72</v>
      </c>
      <c r="L21" s="1088">
        <v>647611.58</v>
      </c>
      <c r="M21" s="1087">
        <f>+L21/I21*100</f>
        <v>112.50874376748146</v>
      </c>
    </row>
    <row r="22" spans="1:13" ht="12.75">
      <c r="A22" s="1079"/>
      <c r="B22" s="1080" t="s">
        <v>1385</v>
      </c>
      <c r="C22" s="1081" t="s">
        <v>1386</v>
      </c>
      <c r="D22" s="1082" t="s">
        <v>1387</v>
      </c>
      <c r="E22" s="1083" t="s">
        <v>1388</v>
      </c>
      <c r="F22" s="1083" t="s">
        <v>1389</v>
      </c>
      <c r="G22" s="1084">
        <v>2700</v>
      </c>
      <c r="H22" s="1085">
        <v>37.36</v>
      </c>
      <c r="I22" s="1087">
        <f>+G22*H22</f>
        <v>100872</v>
      </c>
      <c r="J22" s="1084">
        <v>4692</v>
      </c>
      <c r="K22" s="1085">
        <v>37.36</v>
      </c>
      <c r="L22" s="1088">
        <v>175283.24</v>
      </c>
      <c r="M22" s="1087">
        <f>+L22/I22*100</f>
        <v>173.76798318661272</v>
      </c>
    </row>
    <row r="23" spans="1:13" ht="12.75">
      <c r="A23" s="1079"/>
      <c r="B23" s="1080" t="s">
        <v>1390</v>
      </c>
      <c r="C23" s="1081" t="s">
        <v>1386</v>
      </c>
      <c r="D23" s="1082" t="s">
        <v>1387</v>
      </c>
      <c r="E23" s="1083" t="s">
        <v>1388</v>
      </c>
      <c r="F23" s="1083" t="s">
        <v>1391</v>
      </c>
      <c r="G23" s="1084">
        <v>5300</v>
      </c>
      <c r="H23" s="1085">
        <v>62.33</v>
      </c>
      <c r="I23" s="1087">
        <f>+G23*H23</f>
        <v>330349</v>
      </c>
      <c r="J23" s="1084">
        <v>4002</v>
      </c>
      <c r="K23" s="1085">
        <v>62.45</v>
      </c>
      <c r="L23" s="1088">
        <v>249879</v>
      </c>
      <c r="M23" s="1087">
        <f>+L23/I23*100</f>
        <v>75.640913094939</v>
      </c>
    </row>
    <row r="24" spans="1:13" ht="12.75">
      <c r="A24" s="1079"/>
      <c r="B24" s="1080" t="s">
        <v>1392</v>
      </c>
      <c r="C24" s="1081" t="s">
        <v>1386</v>
      </c>
      <c r="D24" s="1082" t="s">
        <v>1387</v>
      </c>
      <c r="E24" s="1083" t="s">
        <v>1388</v>
      </c>
      <c r="F24" s="1083" t="s">
        <v>1393</v>
      </c>
      <c r="G24" s="1084">
        <v>2648</v>
      </c>
      <c r="H24" s="1085">
        <v>37.35</v>
      </c>
      <c r="I24" s="1087">
        <f>+G24*H24</f>
        <v>98902.8</v>
      </c>
      <c r="J24" s="1084">
        <v>1863</v>
      </c>
      <c r="K24" s="1085">
        <v>37.28</v>
      </c>
      <c r="L24" s="1088">
        <v>69448.11</v>
      </c>
      <c r="M24" s="1087">
        <f>+L24/I24*100</f>
        <v>70.21854790764266</v>
      </c>
    </row>
    <row r="25" spans="1:13" ht="12.75">
      <c r="A25" s="1079"/>
      <c r="B25" s="1080" t="s">
        <v>1394</v>
      </c>
      <c r="C25" s="1081" t="s">
        <v>1386</v>
      </c>
      <c r="D25" s="1082" t="s">
        <v>1387</v>
      </c>
      <c r="E25" s="1083" t="s">
        <v>1388</v>
      </c>
      <c r="F25" s="1083" t="s">
        <v>1395</v>
      </c>
      <c r="G25" s="1092">
        <v>3359</v>
      </c>
      <c r="H25" s="1085">
        <v>61.57</v>
      </c>
      <c r="I25" s="1087">
        <f>+G25*H25</f>
        <v>206813.63</v>
      </c>
      <c r="J25" s="1092">
        <v>3274</v>
      </c>
      <c r="K25" s="1085">
        <v>62.41</v>
      </c>
      <c r="L25" s="1088">
        <v>204331.35</v>
      </c>
      <c r="M25" s="1087">
        <f>+L25/I25*100</f>
        <v>98.79975028725137</v>
      </c>
    </row>
    <row r="26" spans="1:13" ht="12.75">
      <c r="A26" s="1079"/>
      <c r="B26" s="1080" t="s">
        <v>1396</v>
      </c>
      <c r="C26" s="1081" t="s">
        <v>1397</v>
      </c>
      <c r="D26" s="1082" t="s">
        <v>1398</v>
      </c>
      <c r="E26" s="1083" t="s">
        <v>1388</v>
      </c>
      <c r="F26" s="1083" t="s">
        <v>1399</v>
      </c>
      <c r="G26" s="1084">
        <v>18500</v>
      </c>
      <c r="H26" s="1085">
        <v>45.37</v>
      </c>
      <c r="I26" s="1087">
        <f>+G26*H26</f>
        <v>839345</v>
      </c>
      <c r="J26" s="1084">
        <v>17679</v>
      </c>
      <c r="K26" s="1085">
        <v>43.84</v>
      </c>
      <c r="L26" s="1088">
        <v>775131.51</v>
      </c>
      <c r="M26" s="1087">
        <f>+L26/I26*100</f>
        <v>92.34957139197827</v>
      </c>
    </row>
    <row r="27" spans="1:13" ht="12.75">
      <c r="A27" s="1079"/>
      <c r="B27" s="1080" t="s">
        <v>1400</v>
      </c>
      <c r="C27" s="1081" t="s">
        <v>1401</v>
      </c>
      <c r="D27" s="1082" t="s">
        <v>1402</v>
      </c>
      <c r="E27" s="1083" t="s">
        <v>1346</v>
      </c>
      <c r="F27" s="1083" t="s">
        <v>1403</v>
      </c>
      <c r="G27" s="1084">
        <v>10</v>
      </c>
      <c r="H27" s="1085">
        <v>92.04</v>
      </c>
      <c r="I27" s="1087">
        <f>+G27*H27</f>
        <v>920.4000000000001</v>
      </c>
      <c r="J27" s="1084">
        <v>1</v>
      </c>
      <c r="K27" s="1085">
        <v>103.53</v>
      </c>
      <c r="L27" s="1088">
        <v>103.53</v>
      </c>
      <c r="M27" s="1087">
        <f>+L27/I27*100</f>
        <v>11.248370273794002</v>
      </c>
    </row>
    <row r="28" spans="1:13" ht="12.75">
      <c r="A28" s="1079"/>
      <c r="B28" s="1080" t="s">
        <v>1404</v>
      </c>
      <c r="C28" s="1081" t="s">
        <v>1401</v>
      </c>
      <c r="D28" s="1082" t="s">
        <v>1405</v>
      </c>
      <c r="E28" s="1083" t="s">
        <v>1406</v>
      </c>
      <c r="F28" s="1083" t="s">
        <v>1407</v>
      </c>
      <c r="G28" s="1084">
        <v>14700</v>
      </c>
      <c r="H28" s="1085">
        <v>109.93</v>
      </c>
      <c r="I28" s="1087">
        <f>+G28*H28</f>
        <v>1615971</v>
      </c>
      <c r="J28" s="1084">
        <v>15814</v>
      </c>
      <c r="K28" s="1085">
        <v>108.92</v>
      </c>
      <c r="L28" s="1088">
        <v>1722382.78</v>
      </c>
      <c r="M28" s="1087">
        <f>+L28/I28*100</f>
        <v>106.58500554774808</v>
      </c>
    </row>
    <row r="29" spans="1:13" ht="12.75">
      <c r="A29" s="1079"/>
      <c r="B29" s="1080" t="s">
        <v>1408</v>
      </c>
      <c r="C29" s="1081" t="s">
        <v>1409</v>
      </c>
      <c r="D29" s="1082" t="s">
        <v>1410</v>
      </c>
      <c r="E29" s="1083" t="s">
        <v>1388</v>
      </c>
      <c r="F29" s="1083" t="s">
        <v>1411</v>
      </c>
      <c r="G29" s="1084">
        <v>750</v>
      </c>
      <c r="H29" s="1085">
        <v>319.083</v>
      </c>
      <c r="I29" s="1087">
        <f>+G29*H29</f>
        <v>239312.25000000003</v>
      </c>
      <c r="J29" s="1084">
        <v>870</v>
      </c>
      <c r="K29" s="1085">
        <v>317.16</v>
      </c>
      <c r="L29" s="1088">
        <v>275959.24</v>
      </c>
      <c r="M29" s="1087">
        <f>+L29/I29*100</f>
        <v>115.31346180565347</v>
      </c>
    </row>
    <row r="30" spans="1:13" ht="12.75">
      <c r="A30" s="1079"/>
      <c r="B30" s="1080" t="s">
        <v>1412</v>
      </c>
      <c r="C30" s="1081" t="s">
        <v>1413</v>
      </c>
      <c r="D30" s="1082" t="s">
        <v>1414</v>
      </c>
      <c r="E30" s="1083" t="s">
        <v>1388</v>
      </c>
      <c r="F30" s="1083" t="s">
        <v>1415</v>
      </c>
      <c r="G30" s="1084">
        <v>750</v>
      </c>
      <c r="H30" s="1085">
        <v>211.973</v>
      </c>
      <c r="I30" s="1087">
        <f>+G30*H30</f>
        <v>158979.75</v>
      </c>
      <c r="J30" s="1084">
        <v>1361</v>
      </c>
      <c r="K30" s="1085">
        <v>21.74</v>
      </c>
      <c r="L30" s="1088">
        <v>288142.77</v>
      </c>
      <c r="M30" s="1087">
        <f>+L30/I30*100</f>
        <v>181.2449510079114</v>
      </c>
    </row>
    <row r="31" spans="1:13" ht="12.75">
      <c r="A31" s="1079"/>
      <c r="B31" s="1080" t="s">
        <v>1416</v>
      </c>
      <c r="C31" s="1081" t="s">
        <v>1417</v>
      </c>
      <c r="D31" s="1082" t="s">
        <v>1418</v>
      </c>
      <c r="E31" s="1083" t="s">
        <v>1388</v>
      </c>
      <c r="F31" s="1083" t="s">
        <v>1419</v>
      </c>
      <c r="G31" s="1084">
        <v>120</v>
      </c>
      <c r="H31" s="1085">
        <v>229.61</v>
      </c>
      <c r="I31" s="1087">
        <f>+G31*H31</f>
        <v>27553.2</v>
      </c>
      <c r="J31" s="1084">
        <v>144</v>
      </c>
      <c r="K31" s="1085">
        <v>230</v>
      </c>
      <c r="L31" s="1088">
        <v>33161.26</v>
      </c>
      <c r="M31" s="1087">
        <f>+L31/I31*100</f>
        <v>120.35357054715968</v>
      </c>
    </row>
    <row r="32" spans="1:13" ht="12.75">
      <c r="A32" s="1079"/>
      <c r="B32" s="1080" t="s">
        <v>1420</v>
      </c>
      <c r="C32" s="1081" t="s">
        <v>1421</v>
      </c>
      <c r="D32" s="1082" t="s">
        <v>1422</v>
      </c>
      <c r="E32" s="1083" t="s">
        <v>1388</v>
      </c>
      <c r="F32" s="1083" t="s">
        <v>1423</v>
      </c>
      <c r="G32" s="1084"/>
      <c r="H32" s="1085"/>
      <c r="I32" s="1087">
        <f>+G32*H32</f>
        <v>0</v>
      </c>
      <c r="J32" s="1084"/>
      <c r="K32" s="1085"/>
      <c r="L32" s="1088"/>
      <c r="M32" s="1087" t="s">
        <v>121</v>
      </c>
    </row>
    <row r="33" spans="1:13" ht="12.75">
      <c r="A33" s="1079"/>
      <c r="B33" s="1080" t="s">
        <v>1424</v>
      </c>
      <c r="C33" s="1081" t="s">
        <v>1425</v>
      </c>
      <c r="D33" s="1082" t="s">
        <v>1426</v>
      </c>
      <c r="E33" s="1083" t="s">
        <v>1388</v>
      </c>
      <c r="F33" s="1083" t="s">
        <v>1427</v>
      </c>
      <c r="G33" s="1084"/>
      <c r="H33" s="1085"/>
      <c r="I33" s="1087">
        <f>+G33*H33</f>
        <v>0</v>
      </c>
      <c r="J33" s="1084"/>
      <c r="K33" s="1085"/>
      <c r="L33" s="1088"/>
      <c r="M33" s="1087" t="s">
        <v>121</v>
      </c>
    </row>
    <row r="34" spans="1:13" ht="12.75">
      <c r="A34" s="1079"/>
      <c r="B34" s="1080" t="s">
        <v>1428</v>
      </c>
      <c r="C34" s="1081" t="s">
        <v>1429</v>
      </c>
      <c r="D34" s="1082" t="s">
        <v>1430</v>
      </c>
      <c r="E34" s="1083" t="s">
        <v>1388</v>
      </c>
      <c r="F34" s="1083" t="s">
        <v>1431</v>
      </c>
      <c r="G34" s="1084"/>
      <c r="H34" s="1085"/>
      <c r="I34" s="1087">
        <f>+G34*H34</f>
        <v>0</v>
      </c>
      <c r="J34" s="1084"/>
      <c r="K34" s="1085"/>
      <c r="L34" s="1088"/>
      <c r="M34" s="1087" t="s">
        <v>121</v>
      </c>
    </row>
    <row r="35" spans="1:13" ht="12.75">
      <c r="A35" s="1079"/>
      <c r="B35" s="1080" t="s">
        <v>1432</v>
      </c>
      <c r="C35" s="1081" t="s">
        <v>1433</v>
      </c>
      <c r="D35" s="1082" t="s">
        <v>1434</v>
      </c>
      <c r="E35" s="1083" t="s">
        <v>1388</v>
      </c>
      <c r="F35" s="1083" t="s">
        <v>1435</v>
      </c>
      <c r="G35" s="1084">
        <v>3800</v>
      </c>
      <c r="H35" s="1085">
        <v>86.34</v>
      </c>
      <c r="I35" s="1087">
        <f>+G35*H35</f>
        <v>328092</v>
      </c>
      <c r="J35" s="1084">
        <v>4385</v>
      </c>
      <c r="K35" s="1085">
        <v>89.91</v>
      </c>
      <c r="L35" s="1088">
        <v>394242.15</v>
      </c>
      <c r="M35" s="1087">
        <f>+L35/I35*100</f>
        <v>120.16207344281482</v>
      </c>
    </row>
    <row r="36" spans="1:13" ht="12.75">
      <c r="A36" s="1079"/>
      <c r="B36" s="1080" t="s">
        <v>1436</v>
      </c>
      <c r="C36" s="1081" t="s">
        <v>1437</v>
      </c>
      <c r="D36" s="1082" t="s">
        <v>1438</v>
      </c>
      <c r="E36" s="1083" t="s">
        <v>1439</v>
      </c>
      <c r="F36" s="1083" t="s">
        <v>1440</v>
      </c>
      <c r="G36" s="1084">
        <v>1500</v>
      </c>
      <c r="H36" s="1085">
        <v>415.318</v>
      </c>
      <c r="I36" s="1087">
        <f>+G36*H36</f>
        <v>622977</v>
      </c>
      <c r="J36" s="1084">
        <v>650</v>
      </c>
      <c r="K36" s="1085">
        <v>413.99</v>
      </c>
      <c r="L36" s="1088">
        <v>269090.95</v>
      </c>
      <c r="M36" s="1087">
        <f>+L36/I36*100</f>
        <v>43.19436351582803</v>
      </c>
    </row>
    <row r="37" spans="1:13" ht="12.75">
      <c r="A37" s="1079"/>
      <c r="B37" s="1080" t="s">
        <v>1441</v>
      </c>
      <c r="C37" s="1081" t="s">
        <v>1437</v>
      </c>
      <c r="D37" s="1082" t="s">
        <v>1442</v>
      </c>
      <c r="E37" s="1083" t="s">
        <v>1439</v>
      </c>
      <c r="F37" s="1083" t="s">
        <v>1443</v>
      </c>
      <c r="G37" s="1084">
        <v>580</v>
      </c>
      <c r="H37" s="1085">
        <v>546.46</v>
      </c>
      <c r="I37" s="1087">
        <f>+G37*H37</f>
        <v>316946.80000000005</v>
      </c>
      <c r="J37" s="1084">
        <v>323</v>
      </c>
      <c r="K37" s="1085">
        <v>543.44</v>
      </c>
      <c r="L37" s="1088">
        <v>175532.6</v>
      </c>
      <c r="M37" s="1087">
        <f>+L37/I37*100</f>
        <v>55.382354388812246</v>
      </c>
    </row>
    <row r="38" spans="1:13" ht="12.75">
      <c r="A38" s="1079"/>
      <c r="B38" s="1080" t="s">
        <v>1444</v>
      </c>
      <c r="C38" s="1081" t="s">
        <v>1437</v>
      </c>
      <c r="D38" s="1082" t="s">
        <v>1442</v>
      </c>
      <c r="E38" s="1083" t="s">
        <v>1439</v>
      </c>
      <c r="F38" s="1083" t="s">
        <v>1445</v>
      </c>
      <c r="G38" s="1084">
        <v>150</v>
      </c>
      <c r="H38" s="1085">
        <v>920.59</v>
      </c>
      <c r="I38" s="1087">
        <f>+G38*H38</f>
        <v>138088.5</v>
      </c>
      <c r="J38" s="1084">
        <v>228</v>
      </c>
      <c r="K38" s="1085">
        <v>620.31</v>
      </c>
      <c r="L38" s="1088">
        <v>141430.74</v>
      </c>
      <c r="M38" s="1087">
        <f>+L38/I38*100</f>
        <v>102.42036085553829</v>
      </c>
    </row>
    <row r="39" spans="1:14" ht="12.75">
      <c r="A39" s="1079"/>
      <c r="B39" s="1080" t="s">
        <v>1446</v>
      </c>
      <c r="C39" s="1081" t="s">
        <v>1447</v>
      </c>
      <c r="D39" s="1082" t="s">
        <v>1448</v>
      </c>
      <c r="E39" s="1083" t="s">
        <v>1439</v>
      </c>
      <c r="F39" s="1083" t="s">
        <v>1449</v>
      </c>
      <c r="G39" s="1084">
        <v>420</v>
      </c>
      <c r="H39" s="1085">
        <v>176.02</v>
      </c>
      <c r="I39" s="1087">
        <f>+G39*H39</f>
        <v>73928.40000000001</v>
      </c>
      <c r="J39" s="1084">
        <v>486</v>
      </c>
      <c r="K39" s="1085">
        <v>188.38</v>
      </c>
      <c r="L39" s="1088">
        <v>91538.51</v>
      </c>
      <c r="M39" s="1087">
        <f>+L39/I39*100</f>
        <v>123.82049388327081</v>
      </c>
      <c r="N39" s="1058" t="s">
        <v>121</v>
      </c>
    </row>
    <row r="40" spans="1:13" ht="12.75">
      <c r="A40" s="1079"/>
      <c r="B40" s="1080" t="s">
        <v>1450</v>
      </c>
      <c r="C40" s="1081" t="s">
        <v>1447</v>
      </c>
      <c r="D40" s="1082" t="s">
        <v>1448</v>
      </c>
      <c r="E40" s="1083" t="s">
        <v>1439</v>
      </c>
      <c r="F40" s="1083" t="s">
        <v>1451</v>
      </c>
      <c r="G40" s="1084">
        <v>90</v>
      </c>
      <c r="H40" s="1085">
        <v>320.13</v>
      </c>
      <c r="I40" s="1087">
        <f>+G40*H40</f>
        <v>28811.7</v>
      </c>
      <c r="J40" s="1084">
        <v>344</v>
      </c>
      <c r="K40" s="1085">
        <v>337.13</v>
      </c>
      <c r="L40" s="1088">
        <v>115973.82</v>
      </c>
      <c r="M40" s="1087">
        <f>+L40/I40*100</f>
        <v>402.52334988910764</v>
      </c>
    </row>
    <row r="41" spans="1:13" ht="12.75">
      <c r="A41" s="1079"/>
      <c r="B41" s="1080" t="s">
        <v>1452</v>
      </c>
      <c r="C41" s="1081" t="s">
        <v>1453</v>
      </c>
      <c r="D41" s="1082" t="s">
        <v>1454</v>
      </c>
      <c r="E41" s="1083" t="s">
        <v>1439</v>
      </c>
      <c r="F41" s="1083" t="s">
        <v>1455</v>
      </c>
      <c r="G41" s="1084">
        <v>10500</v>
      </c>
      <c r="H41" s="1085">
        <v>220.56</v>
      </c>
      <c r="I41" s="1087">
        <f>+G41*H41</f>
        <v>2315880</v>
      </c>
      <c r="J41" s="1084">
        <v>11494</v>
      </c>
      <c r="K41" s="1085">
        <v>280.24</v>
      </c>
      <c r="L41" s="1088">
        <v>3221252.96</v>
      </c>
      <c r="M41" s="1087">
        <f>+L41/I41*100</f>
        <v>139.0941223206729</v>
      </c>
    </row>
    <row r="42" spans="1:14" s="1093" customFormat="1" ht="12.75">
      <c r="A42" s="1079"/>
      <c r="B42" s="1080" t="s">
        <v>1456</v>
      </c>
      <c r="C42" s="1081" t="s">
        <v>1453</v>
      </c>
      <c r="D42" s="1082" t="s">
        <v>1454</v>
      </c>
      <c r="E42" s="1083" t="s">
        <v>1439</v>
      </c>
      <c r="F42" s="1083" t="s">
        <v>1457</v>
      </c>
      <c r="G42" s="1084">
        <v>12800</v>
      </c>
      <c r="H42" s="1085">
        <v>335.175</v>
      </c>
      <c r="I42" s="1087">
        <f>+G42*H42</f>
        <v>4290240</v>
      </c>
      <c r="J42" s="1084">
        <v>1229</v>
      </c>
      <c r="K42" s="1085">
        <v>404.91</v>
      </c>
      <c r="L42" s="1088">
        <v>4951633.86</v>
      </c>
      <c r="M42" s="1087">
        <f>+L42/I42*100</f>
        <v>115.4162438464981</v>
      </c>
      <c r="N42" s="1058"/>
    </row>
    <row r="43" spans="1:14" ht="12.75">
      <c r="A43" s="1079"/>
      <c r="B43" s="1080" t="s">
        <v>1458</v>
      </c>
      <c r="C43" s="1081" t="s">
        <v>1453</v>
      </c>
      <c r="D43" s="1082" t="s">
        <v>1459</v>
      </c>
      <c r="E43" s="1083" t="s">
        <v>1439</v>
      </c>
      <c r="F43" s="1083" t="s">
        <v>1460</v>
      </c>
      <c r="G43" s="1084">
        <v>4200</v>
      </c>
      <c r="H43" s="1085">
        <v>262.415</v>
      </c>
      <c r="I43" s="1087">
        <f>+G43*H43</f>
        <v>1102143</v>
      </c>
      <c r="J43" s="1084">
        <v>5861</v>
      </c>
      <c r="K43" s="1085">
        <v>344.6</v>
      </c>
      <c r="L43" s="1088">
        <v>2019692.24</v>
      </c>
      <c r="M43" s="1087">
        <f>+L43/I43*100</f>
        <v>183.25137845089068</v>
      </c>
      <c r="N43" s="1093"/>
    </row>
    <row r="44" spans="1:13" ht="12.75">
      <c r="A44" s="1079"/>
      <c r="B44" s="1080" t="s">
        <v>1461</v>
      </c>
      <c r="C44" s="1081" t="s">
        <v>1462</v>
      </c>
      <c r="D44" s="1082" t="s">
        <v>1463</v>
      </c>
      <c r="E44" s="1083" t="s">
        <v>1388</v>
      </c>
      <c r="F44" s="1083" t="s">
        <v>1464</v>
      </c>
      <c r="G44" s="1084">
        <v>370</v>
      </c>
      <c r="H44" s="1085">
        <v>395.447</v>
      </c>
      <c r="I44" s="1087">
        <f>+G44*H44</f>
        <v>146315.39</v>
      </c>
      <c r="J44" s="1084">
        <v>405</v>
      </c>
      <c r="K44" s="1085">
        <v>392.25</v>
      </c>
      <c r="L44" s="1088">
        <v>158862.3</v>
      </c>
      <c r="M44" s="1087">
        <f>+L44/I44*100</f>
        <v>108.57524967127516</v>
      </c>
    </row>
    <row r="45" spans="1:13" ht="12.75">
      <c r="A45" s="1079"/>
      <c r="B45" s="1080" t="s">
        <v>1465</v>
      </c>
      <c r="C45" s="1081" t="s">
        <v>1466</v>
      </c>
      <c r="D45" s="1082" t="s">
        <v>1467</v>
      </c>
      <c r="E45" s="1083" t="s">
        <v>1388</v>
      </c>
      <c r="F45" s="1083" t="s">
        <v>1468</v>
      </c>
      <c r="G45" s="1084">
        <v>120</v>
      </c>
      <c r="H45" s="1085">
        <v>332.047</v>
      </c>
      <c r="I45" s="1087">
        <f>+G45*H45</f>
        <v>39845.64</v>
      </c>
      <c r="J45" s="1084">
        <v>135</v>
      </c>
      <c r="K45" s="1085">
        <v>327.6</v>
      </c>
      <c r="L45" s="1088">
        <v>44236.19</v>
      </c>
      <c r="M45" s="1087">
        <f>+L45/I45*100</f>
        <v>111.01889692322673</v>
      </c>
    </row>
    <row r="46" spans="1:13" ht="12.75">
      <c r="A46" s="1079"/>
      <c r="B46" s="1080" t="s">
        <v>1469</v>
      </c>
      <c r="C46" s="1081" t="s">
        <v>1470</v>
      </c>
      <c r="D46" s="1082" t="s">
        <v>1471</v>
      </c>
      <c r="E46" s="1083" t="s">
        <v>1388</v>
      </c>
      <c r="F46" s="1083" t="s">
        <v>1472</v>
      </c>
      <c r="G46" s="1084"/>
      <c r="H46" s="1085"/>
      <c r="I46" s="1087"/>
      <c r="J46" s="1084">
        <v>192</v>
      </c>
      <c r="K46" s="1085">
        <v>28.24</v>
      </c>
      <c r="L46" s="1088">
        <v>5441.87</v>
      </c>
      <c r="M46" s="1087"/>
    </row>
    <row r="47" spans="1:13" ht="12.75">
      <c r="A47" s="1079"/>
      <c r="B47" s="1080" t="s">
        <v>1473</v>
      </c>
      <c r="C47" s="1081"/>
      <c r="D47" s="1082" t="s">
        <v>1474</v>
      </c>
      <c r="E47" s="1083" t="s">
        <v>1388</v>
      </c>
      <c r="F47" s="1083"/>
      <c r="G47" s="1084"/>
      <c r="H47" s="1085"/>
      <c r="I47" s="1087"/>
      <c r="J47" s="1084">
        <v>3950</v>
      </c>
      <c r="K47" s="1085">
        <v>19.64</v>
      </c>
      <c r="L47" s="1088">
        <v>77590.7</v>
      </c>
      <c r="M47" s="1087"/>
    </row>
    <row r="48" spans="1:13" ht="12.75">
      <c r="A48" s="1079"/>
      <c r="B48" s="1080" t="s">
        <v>1475</v>
      </c>
      <c r="C48" s="1081" t="s">
        <v>1476</v>
      </c>
      <c r="D48" s="1082" t="s">
        <v>1477</v>
      </c>
      <c r="E48" s="1083" t="s">
        <v>1388</v>
      </c>
      <c r="F48" s="1083" t="s">
        <v>1478</v>
      </c>
      <c r="G48" s="1084">
        <v>9000</v>
      </c>
      <c r="H48" s="1085">
        <v>28.026</v>
      </c>
      <c r="I48" s="1087">
        <f>+G48*H48</f>
        <v>252234</v>
      </c>
      <c r="J48" s="1084">
        <v>9259</v>
      </c>
      <c r="K48" s="1085">
        <v>28.46</v>
      </c>
      <c r="L48" s="1088">
        <v>263465.72</v>
      </c>
      <c r="M48" s="1087">
        <f>+L48/I48*100</f>
        <v>104.45289691318378</v>
      </c>
    </row>
    <row r="49" spans="1:13" ht="12.75">
      <c r="A49" s="1079"/>
      <c r="B49" s="1080" t="s">
        <v>1479</v>
      </c>
      <c r="C49" s="1081" t="s">
        <v>1480</v>
      </c>
      <c r="D49" s="1090" t="s">
        <v>1481</v>
      </c>
      <c r="E49" s="1083" t="s">
        <v>1388</v>
      </c>
      <c r="F49" s="1083" t="s">
        <v>1482</v>
      </c>
      <c r="G49" s="1092">
        <v>7</v>
      </c>
      <c r="H49" s="1085">
        <v>25.92</v>
      </c>
      <c r="I49" s="1087">
        <f>+G49*H49</f>
        <v>181.44</v>
      </c>
      <c r="J49" s="1092"/>
      <c r="K49" s="1085"/>
      <c r="L49" s="1088"/>
      <c r="M49" s="1087">
        <f>+L49/I49*100</f>
        <v>0</v>
      </c>
    </row>
    <row r="50" spans="1:13" ht="12.75">
      <c r="A50" s="1079"/>
      <c r="B50" s="1080" t="s">
        <v>1483</v>
      </c>
      <c r="C50" s="1081" t="s">
        <v>1484</v>
      </c>
      <c r="D50" s="1082" t="s">
        <v>1485</v>
      </c>
      <c r="E50" s="1083" t="s">
        <v>1388</v>
      </c>
      <c r="F50" s="1083" t="s">
        <v>1486</v>
      </c>
      <c r="G50" s="1084">
        <v>1000</v>
      </c>
      <c r="H50" s="1085">
        <v>28.127</v>
      </c>
      <c r="I50" s="1087">
        <f>+G50*H50</f>
        <v>28127</v>
      </c>
      <c r="J50" s="1084">
        <v>1541</v>
      </c>
      <c r="K50" s="1085">
        <v>30.51</v>
      </c>
      <c r="L50" s="1088">
        <v>46813.47</v>
      </c>
      <c r="M50" s="1087">
        <f>+L50/I50*100</f>
        <v>166.43605788032852</v>
      </c>
    </row>
    <row r="51" spans="1:13" ht="12.75">
      <c r="A51" s="1079"/>
      <c r="B51" s="1080" t="s">
        <v>1487</v>
      </c>
      <c r="C51" s="1081" t="s">
        <v>1484</v>
      </c>
      <c r="D51" s="1082" t="s">
        <v>1488</v>
      </c>
      <c r="E51" s="1083" t="s">
        <v>1388</v>
      </c>
      <c r="F51" s="1083" t="s">
        <v>1486</v>
      </c>
      <c r="G51" s="1084">
        <v>1500</v>
      </c>
      <c r="H51" s="1085">
        <v>27.37</v>
      </c>
      <c r="I51" s="1087">
        <f>+G51*H51</f>
        <v>41055</v>
      </c>
      <c r="J51" s="1084">
        <v>1131</v>
      </c>
      <c r="K51" s="1085">
        <v>30.51</v>
      </c>
      <c r="L51" s="1088">
        <v>34607.09</v>
      </c>
      <c r="M51" s="1087">
        <f>+L51/I51*100</f>
        <v>84.29445865302641</v>
      </c>
    </row>
    <row r="52" spans="1:13" ht="12.75">
      <c r="A52" s="1079"/>
      <c r="B52" s="1080" t="s">
        <v>1489</v>
      </c>
      <c r="C52" s="1081" t="s">
        <v>1490</v>
      </c>
      <c r="D52" s="1082" t="s">
        <v>1491</v>
      </c>
      <c r="E52" s="1083" t="s">
        <v>1388</v>
      </c>
      <c r="F52" s="1083" t="s">
        <v>1464</v>
      </c>
      <c r="G52" s="1084">
        <v>1500</v>
      </c>
      <c r="H52" s="1085">
        <v>36.073</v>
      </c>
      <c r="I52" s="1087">
        <f>+G52*H52</f>
        <v>54109.5</v>
      </c>
      <c r="J52" s="1084">
        <v>766</v>
      </c>
      <c r="K52" s="1085">
        <v>36.2</v>
      </c>
      <c r="L52" s="1088">
        <v>27724.52</v>
      </c>
      <c r="M52" s="1087">
        <f>+L52/I52*100</f>
        <v>51.23780482170414</v>
      </c>
    </row>
    <row r="53" spans="1:13" ht="12.75">
      <c r="A53" s="1079"/>
      <c r="B53" s="1080" t="s">
        <v>1492</v>
      </c>
      <c r="C53" s="1081" t="s">
        <v>1490</v>
      </c>
      <c r="D53" s="1082" t="s">
        <v>1491</v>
      </c>
      <c r="E53" s="1083" t="s">
        <v>1388</v>
      </c>
      <c r="F53" s="1083" t="s">
        <v>1493</v>
      </c>
      <c r="G53" s="1084">
        <v>1500</v>
      </c>
      <c r="H53" s="1085">
        <v>50.59</v>
      </c>
      <c r="I53" s="1087">
        <f>+G53*H53</f>
        <v>75885</v>
      </c>
      <c r="J53" s="1084">
        <v>1048</v>
      </c>
      <c r="K53" s="1085">
        <v>50.4</v>
      </c>
      <c r="L53" s="1088">
        <v>52823.17</v>
      </c>
      <c r="M53" s="1087">
        <f>+L53/I53*100</f>
        <v>69.60950121894972</v>
      </c>
    </row>
    <row r="54" spans="1:13" ht="12.75">
      <c r="A54" s="1079"/>
      <c r="B54" s="1080" t="s">
        <v>1494</v>
      </c>
      <c r="C54" s="1081" t="s">
        <v>1495</v>
      </c>
      <c r="D54" s="1082" t="s">
        <v>1496</v>
      </c>
      <c r="E54" s="1083" t="s">
        <v>1388</v>
      </c>
      <c r="F54" s="1083" t="s">
        <v>1497</v>
      </c>
      <c r="G54" s="1084">
        <v>1</v>
      </c>
      <c r="H54" s="1085">
        <v>65.04</v>
      </c>
      <c r="I54" s="1087">
        <f>+G54*H54</f>
        <v>65.04</v>
      </c>
      <c r="J54" s="1084">
        <v>14</v>
      </c>
      <c r="K54" s="1085">
        <v>72.9</v>
      </c>
      <c r="L54" s="1088">
        <v>1020.58</v>
      </c>
      <c r="M54" s="1087">
        <f>+L54/I54*100</f>
        <v>1569.1574415744158</v>
      </c>
    </row>
    <row r="55" spans="1:13" ht="12.75">
      <c r="A55" s="1079"/>
      <c r="B55" s="1080" t="s">
        <v>1498</v>
      </c>
      <c r="C55" s="1094" t="s">
        <v>1499</v>
      </c>
      <c r="D55" s="1090" t="s">
        <v>1500</v>
      </c>
      <c r="E55" s="1083" t="s">
        <v>1388</v>
      </c>
      <c r="F55" s="1083" t="s">
        <v>1501</v>
      </c>
      <c r="G55" s="1084"/>
      <c r="H55" s="1085"/>
      <c r="I55" s="1087">
        <f>+G55*H55</f>
        <v>0</v>
      </c>
      <c r="J55" s="1084"/>
      <c r="K55" s="1085"/>
      <c r="L55" s="1088"/>
      <c r="M55" s="1087" t="s">
        <v>121</v>
      </c>
    </row>
    <row r="56" spans="1:13" ht="12.75">
      <c r="A56" s="1079"/>
      <c r="B56" s="1080" t="s">
        <v>1502</v>
      </c>
      <c r="C56" s="1081" t="s">
        <v>1503</v>
      </c>
      <c r="D56" s="1082" t="s">
        <v>1504</v>
      </c>
      <c r="E56" s="1083" t="s">
        <v>1388</v>
      </c>
      <c r="F56" s="1083" t="s">
        <v>1505</v>
      </c>
      <c r="G56" s="1084">
        <v>35</v>
      </c>
      <c r="H56" s="1085">
        <v>89.59</v>
      </c>
      <c r="I56" s="1087">
        <f>+G56*H56</f>
        <v>3135.65</v>
      </c>
      <c r="J56" s="1084">
        <v>23</v>
      </c>
      <c r="K56" s="1085">
        <v>136.73</v>
      </c>
      <c r="L56" s="1088">
        <v>3144.68</v>
      </c>
      <c r="M56" s="1087">
        <f>+L56/I56*100</f>
        <v>100.28797856903671</v>
      </c>
    </row>
    <row r="57" spans="1:13" ht="12.75">
      <c r="A57" s="1079"/>
      <c r="B57" s="1080" t="s">
        <v>1506</v>
      </c>
      <c r="C57" s="1081" t="s">
        <v>1507</v>
      </c>
      <c r="D57" s="1082" t="s">
        <v>1508</v>
      </c>
      <c r="E57" s="1083" t="s">
        <v>1388</v>
      </c>
      <c r="F57" s="1083" t="s">
        <v>1509</v>
      </c>
      <c r="G57" s="1084">
        <v>140</v>
      </c>
      <c r="H57" s="1085">
        <v>74.44</v>
      </c>
      <c r="I57" s="1087">
        <f>+G57*H57</f>
        <v>10421.6</v>
      </c>
      <c r="J57" s="1084">
        <v>138</v>
      </c>
      <c r="K57" s="1085">
        <v>69.6</v>
      </c>
      <c r="L57" s="1088">
        <v>9604.91</v>
      </c>
      <c r="M57" s="1087">
        <f>+L57/I57*100</f>
        <v>92.16348737238043</v>
      </c>
    </row>
    <row r="58" spans="1:13" ht="12.75">
      <c r="A58" s="1079"/>
      <c r="B58" s="1080" t="s">
        <v>1510</v>
      </c>
      <c r="C58" s="1081" t="s">
        <v>1511</v>
      </c>
      <c r="D58" s="1082" t="s">
        <v>1512</v>
      </c>
      <c r="E58" s="1083" t="s">
        <v>1388</v>
      </c>
      <c r="F58" s="1083" t="s">
        <v>1513</v>
      </c>
      <c r="G58" s="1084"/>
      <c r="H58" s="1085"/>
      <c r="I58" s="1087"/>
      <c r="J58" s="1084">
        <v>60</v>
      </c>
      <c r="K58" s="1085">
        <v>74.45</v>
      </c>
      <c r="L58" s="1088">
        <v>4466.77</v>
      </c>
      <c r="M58" s="1087"/>
    </row>
    <row r="59" spans="1:13" ht="12.75">
      <c r="A59" s="1079"/>
      <c r="B59" s="1080" t="s">
        <v>1514</v>
      </c>
      <c r="C59" s="1083" t="s">
        <v>1515</v>
      </c>
      <c r="D59" s="1082" t="s">
        <v>1516</v>
      </c>
      <c r="E59" s="1083" t="s">
        <v>1388</v>
      </c>
      <c r="F59" s="1083" t="s">
        <v>1517</v>
      </c>
      <c r="G59" s="1084">
        <v>1500</v>
      </c>
      <c r="H59" s="1085">
        <v>36.7</v>
      </c>
      <c r="I59" s="1087">
        <f>+G59*H59</f>
        <v>55050.00000000001</v>
      </c>
      <c r="J59" s="1084">
        <v>1268</v>
      </c>
      <c r="K59" s="1085">
        <v>36.61</v>
      </c>
      <c r="L59" s="1088">
        <v>46417.02</v>
      </c>
      <c r="M59" s="1087">
        <f>+L59/I59*100</f>
        <v>84.31792915531334</v>
      </c>
    </row>
    <row r="60" spans="1:13" ht="12.75">
      <c r="A60" s="1079"/>
      <c r="B60" s="1080" t="s">
        <v>1518</v>
      </c>
      <c r="C60" s="1083" t="s">
        <v>1519</v>
      </c>
      <c r="D60" s="1082" t="s">
        <v>1520</v>
      </c>
      <c r="E60" s="1083" t="s">
        <v>1388</v>
      </c>
      <c r="F60" s="1083" t="s">
        <v>1521</v>
      </c>
      <c r="G60" s="1084">
        <v>5500</v>
      </c>
      <c r="H60" s="1085">
        <v>22.54</v>
      </c>
      <c r="I60" s="1087">
        <f>+G60*H60</f>
        <v>123970</v>
      </c>
      <c r="J60" s="1084">
        <v>5041</v>
      </c>
      <c r="K60" s="1085">
        <v>22.63</v>
      </c>
      <c r="L60" s="1088">
        <v>114114.92</v>
      </c>
      <c r="M60" s="1087">
        <f>+L60/I60*100</f>
        <v>92.05043155602162</v>
      </c>
    </row>
    <row r="61" spans="1:13" ht="12.75">
      <c r="A61" s="1079"/>
      <c r="B61" s="1080" t="s">
        <v>1522</v>
      </c>
      <c r="C61" s="1083" t="s">
        <v>1523</v>
      </c>
      <c r="D61" s="1082" t="s">
        <v>1524</v>
      </c>
      <c r="E61" s="1083" t="s">
        <v>1388</v>
      </c>
      <c r="F61" s="1083" t="s">
        <v>1525</v>
      </c>
      <c r="G61" s="1084"/>
      <c r="H61" s="1085"/>
      <c r="I61" s="1087">
        <f>+G61*H61</f>
        <v>0</v>
      </c>
      <c r="J61" s="1084"/>
      <c r="K61" s="1085"/>
      <c r="L61" s="1088"/>
      <c r="M61" s="1087" t="s">
        <v>121</v>
      </c>
    </row>
    <row r="62" spans="1:13" ht="12.75">
      <c r="A62" s="1079"/>
      <c r="B62" s="1080" t="s">
        <v>1526</v>
      </c>
      <c r="C62" s="1083" t="s">
        <v>1527</v>
      </c>
      <c r="D62" s="1082" t="s">
        <v>1528</v>
      </c>
      <c r="E62" s="1083" t="s">
        <v>1388</v>
      </c>
      <c r="F62" s="1083" t="s">
        <v>1529</v>
      </c>
      <c r="G62" s="1084" t="s">
        <v>121</v>
      </c>
      <c r="H62" s="1085" t="s">
        <v>121</v>
      </c>
      <c r="I62" s="1087">
        <f>+G62*H62</f>
        <v>0</v>
      </c>
      <c r="J62" s="1084"/>
      <c r="K62" s="1085"/>
      <c r="L62" s="1088"/>
      <c r="M62" s="1087" t="s">
        <v>121</v>
      </c>
    </row>
    <row r="63" spans="1:14" ht="12.75">
      <c r="A63" s="1079"/>
      <c r="B63" s="1080" t="s">
        <v>1530</v>
      </c>
      <c r="C63" s="1083" t="s">
        <v>1527</v>
      </c>
      <c r="D63" s="1082" t="s">
        <v>1531</v>
      </c>
      <c r="E63" s="1083" t="s">
        <v>1388</v>
      </c>
      <c r="F63" s="1083" t="s">
        <v>1532</v>
      </c>
      <c r="G63" s="1084">
        <v>30</v>
      </c>
      <c r="H63" s="1085">
        <v>25.99</v>
      </c>
      <c r="I63" s="1087">
        <f>+G63*H63</f>
        <v>779.6999999999999</v>
      </c>
      <c r="J63" s="1084">
        <v>20</v>
      </c>
      <c r="K63" s="1085">
        <v>26</v>
      </c>
      <c r="L63" s="1088">
        <v>520.05</v>
      </c>
      <c r="M63" s="1087">
        <f>+L63/I63*100</f>
        <v>66.69873028087726</v>
      </c>
      <c r="N63" s="1058" t="s">
        <v>121</v>
      </c>
    </row>
    <row r="64" spans="1:13" ht="12.75">
      <c r="A64" s="1079"/>
      <c r="B64" s="1080" t="s">
        <v>1533</v>
      </c>
      <c r="C64" s="1083" t="s">
        <v>1534</v>
      </c>
      <c r="D64" s="1082" t="s">
        <v>1535</v>
      </c>
      <c r="E64" s="1083" t="s">
        <v>1388</v>
      </c>
      <c r="F64" s="1083" t="s">
        <v>1536</v>
      </c>
      <c r="G64" s="1084"/>
      <c r="H64" s="1085"/>
      <c r="I64" s="1087">
        <f>+G64*H64</f>
        <v>0</v>
      </c>
      <c r="J64" s="1084"/>
      <c r="K64" s="1085"/>
      <c r="L64" s="1088"/>
      <c r="M64" s="1087" t="s">
        <v>121</v>
      </c>
    </row>
    <row r="65" spans="1:13" ht="12.75">
      <c r="A65" s="1079"/>
      <c r="B65" s="1080" t="s">
        <v>1537</v>
      </c>
      <c r="C65" s="1083" t="s">
        <v>1538</v>
      </c>
      <c r="D65" s="1082" t="s">
        <v>1539</v>
      </c>
      <c r="E65" s="1083" t="s">
        <v>1388</v>
      </c>
      <c r="F65" s="1083" t="s">
        <v>1540</v>
      </c>
      <c r="G65" s="1084"/>
      <c r="H65" s="1085"/>
      <c r="I65" s="1087">
        <f>+G65*H65</f>
        <v>0</v>
      </c>
      <c r="J65" s="1084">
        <v>21371</v>
      </c>
      <c r="K65" s="1085">
        <v>23.34</v>
      </c>
      <c r="L65" s="1088">
        <v>498775.48</v>
      </c>
      <c r="M65" s="1087" t="s">
        <v>121</v>
      </c>
    </row>
    <row r="66" spans="1:13" ht="12.75">
      <c r="A66" s="1079"/>
      <c r="B66" s="1080" t="s">
        <v>1541</v>
      </c>
      <c r="C66" s="1083" t="s">
        <v>1538</v>
      </c>
      <c r="D66" s="1082" t="s">
        <v>1542</v>
      </c>
      <c r="E66" s="1083" t="s">
        <v>1388</v>
      </c>
      <c r="F66" s="1083" t="s">
        <v>1540</v>
      </c>
      <c r="G66" s="1084">
        <v>12900</v>
      </c>
      <c r="H66" s="1085">
        <v>22.97</v>
      </c>
      <c r="I66" s="1087">
        <f>+G66*H66</f>
        <v>296313</v>
      </c>
      <c r="J66" s="1084">
        <v>4128</v>
      </c>
      <c r="K66" s="1085">
        <v>23.201</v>
      </c>
      <c r="L66" s="1088">
        <v>95863.83</v>
      </c>
      <c r="M66" s="1087">
        <f>+L66/I66*100</f>
        <v>32.352218768666916</v>
      </c>
    </row>
    <row r="67" spans="1:13" ht="12.75">
      <c r="A67" s="1079"/>
      <c r="B67" s="1080" t="s">
        <v>1543</v>
      </c>
      <c r="C67" s="1083" t="s">
        <v>1544</v>
      </c>
      <c r="D67" s="1082" t="s">
        <v>1545</v>
      </c>
      <c r="E67" s="1083" t="s">
        <v>1388</v>
      </c>
      <c r="F67" s="1083" t="s">
        <v>1546</v>
      </c>
      <c r="G67" s="1084">
        <v>20</v>
      </c>
      <c r="H67" s="1085">
        <v>23.13</v>
      </c>
      <c r="I67" s="1087">
        <f>+G67*H67</f>
        <v>462.59999999999997</v>
      </c>
      <c r="J67" s="1084">
        <v>4</v>
      </c>
      <c r="K67" s="1085">
        <v>58.08</v>
      </c>
      <c r="L67" s="1088">
        <v>232.32</v>
      </c>
      <c r="M67" s="1087">
        <f>+L67/I67*100</f>
        <v>50.22049286640726</v>
      </c>
    </row>
    <row r="68" spans="1:13" ht="12.75">
      <c r="A68" s="1079"/>
      <c r="B68" s="1095" t="s">
        <v>1547</v>
      </c>
      <c r="C68" s="1081" t="s">
        <v>1548</v>
      </c>
      <c r="D68" s="1083" t="s">
        <v>1549</v>
      </c>
      <c r="E68" s="1083" t="s">
        <v>1550</v>
      </c>
      <c r="F68" s="1083" t="s">
        <v>1551</v>
      </c>
      <c r="G68" s="1084">
        <v>1600</v>
      </c>
      <c r="H68" s="1085">
        <v>59.4</v>
      </c>
      <c r="I68" s="1087">
        <f>+G68*H68</f>
        <v>95040</v>
      </c>
      <c r="J68" s="1084">
        <v>1808.59</v>
      </c>
      <c r="K68" s="1085">
        <v>59.407</v>
      </c>
      <c r="L68" s="1088">
        <v>107571.96</v>
      </c>
      <c r="M68" s="1087">
        <f>+L68/I68*100</f>
        <v>113.18598484848485</v>
      </c>
    </row>
    <row r="69" spans="1:15" ht="12.75">
      <c r="A69" s="1079"/>
      <c r="B69" s="1080" t="s">
        <v>1552</v>
      </c>
      <c r="C69" s="1083" t="s">
        <v>1553</v>
      </c>
      <c r="D69" s="1082" t="s">
        <v>1554</v>
      </c>
      <c r="E69" s="1083" t="s">
        <v>1555</v>
      </c>
      <c r="F69" s="1083" t="s">
        <v>1556</v>
      </c>
      <c r="G69" s="1084">
        <v>800</v>
      </c>
      <c r="H69" s="1085">
        <v>72.1</v>
      </c>
      <c r="I69" s="1087">
        <f>+G69*H69</f>
        <v>57679.99999999999</v>
      </c>
      <c r="J69" s="1084">
        <v>440</v>
      </c>
      <c r="K69" s="1085">
        <v>72.38</v>
      </c>
      <c r="L69" s="1088">
        <v>31936.85</v>
      </c>
      <c r="M69" s="1087">
        <f>+L69/I69*100</f>
        <v>55.36901872399446</v>
      </c>
      <c r="O69" s="1058" t="s">
        <v>121</v>
      </c>
    </row>
    <row r="70" spans="1:13" ht="12.75">
      <c r="A70" s="1079"/>
      <c r="B70" s="1096">
        <v>173305</v>
      </c>
      <c r="C70" s="1097" t="s">
        <v>1553</v>
      </c>
      <c r="D70" s="1098" t="s">
        <v>1557</v>
      </c>
      <c r="E70" s="1083"/>
      <c r="F70" s="1083"/>
      <c r="G70" s="1084"/>
      <c r="H70" s="1085"/>
      <c r="I70" s="1087"/>
      <c r="J70" s="1084">
        <v>146</v>
      </c>
      <c r="K70" s="1085">
        <v>72.38</v>
      </c>
      <c r="L70" s="1099">
        <v>10567.48</v>
      </c>
      <c r="M70" s="1087"/>
    </row>
    <row r="71" spans="1:13" ht="12.75">
      <c r="A71" s="1079"/>
      <c r="B71" s="1096">
        <v>173306</v>
      </c>
      <c r="C71" s="1097" t="s">
        <v>1553</v>
      </c>
      <c r="D71" s="1098" t="s">
        <v>1557</v>
      </c>
      <c r="E71" s="1083"/>
      <c r="F71" s="1083"/>
      <c r="G71" s="1084"/>
      <c r="H71" s="1085"/>
      <c r="I71" s="1087"/>
      <c r="J71" s="1084">
        <v>168</v>
      </c>
      <c r="K71" s="1085">
        <v>68.42</v>
      </c>
      <c r="L71" s="1100">
        <v>11436.04</v>
      </c>
      <c r="M71" s="1087"/>
    </row>
    <row r="72" spans="1:13" ht="29.25" customHeight="1">
      <c r="A72" s="1079"/>
      <c r="B72" s="1096">
        <v>173245</v>
      </c>
      <c r="C72" s="1097" t="s">
        <v>1558</v>
      </c>
      <c r="D72" s="1098" t="s">
        <v>1559</v>
      </c>
      <c r="E72" s="1083" t="s">
        <v>1555</v>
      </c>
      <c r="F72" s="1083" t="s">
        <v>1560</v>
      </c>
      <c r="G72" s="1084"/>
      <c r="H72" s="1085"/>
      <c r="I72" s="1087"/>
      <c r="J72" s="1084">
        <v>194</v>
      </c>
      <c r="K72" s="1085">
        <v>72.38</v>
      </c>
      <c r="L72" s="1100">
        <v>14041.85</v>
      </c>
      <c r="M72" s="1087"/>
    </row>
    <row r="73" spans="1:16" ht="53.25" customHeight="1">
      <c r="A73" s="1079"/>
      <c r="B73" s="1080" t="s">
        <v>1561</v>
      </c>
      <c r="C73" s="1083" t="s">
        <v>1562</v>
      </c>
      <c r="D73" s="1082" t="s">
        <v>1563</v>
      </c>
      <c r="E73" s="1083" t="s">
        <v>1555</v>
      </c>
      <c r="F73" s="1083" t="s">
        <v>1564</v>
      </c>
      <c r="G73" s="1084">
        <v>140</v>
      </c>
      <c r="H73" s="1085">
        <v>82.44</v>
      </c>
      <c r="I73" s="1087">
        <f>+G73*H73</f>
        <v>11541.6</v>
      </c>
      <c r="J73" s="1084">
        <v>198</v>
      </c>
      <c r="K73" s="1085">
        <v>84.52</v>
      </c>
      <c r="L73" s="1088">
        <v>16735.81</v>
      </c>
      <c r="M73" s="1087">
        <f>+L73/I73*100</f>
        <v>145.00424551188743</v>
      </c>
      <c r="O73" s="1058" t="s">
        <v>121</v>
      </c>
      <c r="P73" s="1058" t="s">
        <v>121</v>
      </c>
    </row>
    <row r="74" spans="1:13" ht="12.75">
      <c r="A74" s="1079"/>
      <c r="B74" s="1080" t="s">
        <v>1565</v>
      </c>
      <c r="C74" s="1083" t="s">
        <v>1562</v>
      </c>
      <c r="D74" s="1082" t="s">
        <v>1566</v>
      </c>
      <c r="E74" s="1083" t="s">
        <v>1567</v>
      </c>
      <c r="F74" s="1083" t="s">
        <v>1568</v>
      </c>
      <c r="G74" s="1084"/>
      <c r="H74" s="1085"/>
      <c r="I74" s="1087">
        <f>+G74*H74</f>
        <v>0</v>
      </c>
      <c r="J74" s="1084">
        <v>115</v>
      </c>
      <c r="K74" s="1085">
        <v>57.2</v>
      </c>
      <c r="L74" s="1088">
        <v>6578</v>
      </c>
      <c r="M74" s="1087" t="s">
        <v>121</v>
      </c>
    </row>
    <row r="75" spans="1:15" ht="12.75">
      <c r="A75" s="1079"/>
      <c r="B75" s="1080" t="s">
        <v>1569</v>
      </c>
      <c r="C75" s="1083" t="s">
        <v>1548</v>
      </c>
      <c r="D75" s="1082" t="s">
        <v>1570</v>
      </c>
      <c r="E75" s="1083" t="s">
        <v>1567</v>
      </c>
      <c r="F75" s="1083" t="s">
        <v>1571</v>
      </c>
      <c r="G75" s="1084">
        <v>7000</v>
      </c>
      <c r="H75" s="1085">
        <v>85.06</v>
      </c>
      <c r="I75" s="1087">
        <f>+G75*H75</f>
        <v>595420</v>
      </c>
      <c r="J75" s="1084">
        <v>6243.44</v>
      </c>
      <c r="K75" s="1085">
        <v>77.2</v>
      </c>
      <c r="L75" s="1088" t="s">
        <v>1572</v>
      </c>
      <c r="M75" s="1087">
        <v>100.8</v>
      </c>
      <c r="O75" s="1058" t="s">
        <v>121</v>
      </c>
    </row>
    <row r="76" spans="1:13" ht="12.75">
      <c r="A76" s="1079"/>
      <c r="B76" s="1080" t="s">
        <v>1573</v>
      </c>
      <c r="C76" s="1083" t="s">
        <v>1548</v>
      </c>
      <c r="D76" s="1082" t="s">
        <v>1574</v>
      </c>
      <c r="E76" s="1083"/>
      <c r="F76" s="1083"/>
      <c r="G76" s="1084"/>
      <c r="H76" s="1085"/>
      <c r="I76" s="1087"/>
      <c r="J76" s="1084">
        <v>1420</v>
      </c>
      <c r="K76" s="1085">
        <v>77.49</v>
      </c>
      <c r="L76" s="1088">
        <v>110042.42</v>
      </c>
      <c r="M76" s="1087"/>
    </row>
    <row r="77" spans="1:13" ht="12.75">
      <c r="A77" s="1079"/>
      <c r="B77" s="1080" t="s">
        <v>1575</v>
      </c>
      <c r="C77" s="1083" t="s">
        <v>1548</v>
      </c>
      <c r="D77" s="1082" t="s">
        <v>1576</v>
      </c>
      <c r="E77" s="1083" t="s">
        <v>1550</v>
      </c>
      <c r="F77" s="1083" t="s">
        <v>1577</v>
      </c>
      <c r="G77" s="1084">
        <v>1300</v>
      </c>
      <c r="H77" s="1085">
        <v>56.57</v>
      </c>
      <c r="I77" s="1087">
        <f>+G77*H77</f>
        <v>73541</v>
      </c>
      <c r="J77" s="1084">
        <v>1086</v>
      </c>
      <c r="K77" s="1085">
        <v>57.214</v>
      </c>
      <c r="L77" s="1088">
        <v>62125.34</v>
      </c>
      <c r="M77" s="1087">
        <f>+L77/I77*100</f>
        <v>84.4771488013489</v>
      </c>
    </row>
    <row r="78" spans="1:13" ht="12.75">
      <c r="A78" s="1079"/>
      <c r="B78" s="1080" t="s">
        <v>1578</v>
      </c>
      <c r="C78" s="1081" t="s">
        <v>1499</v>
      </c>
      <c r="D78" s="1082" t="s">
        <v>1579</v>
      </c>
      <c r="E78" s="1083" t="s">
        <v>1388</v>
      </c>
      <c r="F78" s="1083" t="s">
        <v>121</v>
      </c>
      <c r="G78" s="1084"/>
      <c r="H78" s="1085"/>
      <c r="I78" s="1087">
        <f>+G78*H78</f>
        <v>0</v>
      </c>
      <c r="J78" s="1084"/>
      <c r="K78" s="1085"/>
      <c r="L78" s="1088"/>
      <c r="M78" s="1087" t="s">
        <v>121</v>
      </c>
    </row>
    <row r="79" spans="1:16" ht="12.75">
      <c r="A79" s="1079"/>
      <c r="B79" s="1080" t="s">
        <v>1580</v>
      </c>
      <c r="C79" s="1083" t="s">
        <v>1562</v>
      </c>
      <c r="D79" s="1082" t="s">
        <v>1581</v>
      </c>
      <c r="E79" s="1083" t="s">
        <v>1582</v>
      </c>
      <c r="F79" s="1083" t="s">
        <v>1583</v>
      </c>
      <c r="G79" s="1084">
        <v>1500</v>
      </c>
      <c r="H79" s="1085">
        <v>85.34</v>
      </c>
      <c r="I79" s="1087">
        <f>+G79*H79</f>
        <v>128010</v>
      </c>
      <c r="J79" s="1084">
        <v>1296.99</v>
      </c>
      <c r="K79" s="1085">
        <v>85.14</v>
      </c>
      <c r="L79" s="1088">
        <v>110385.16</v>
      </c>
      <c r="M79" s="1087">
        <f>+L79/I79*100</f>
        <v>86.23166940082805</v>
      </c>
      <c r="P79" s="1058" t="s">
        <v>121</v>
      </c>
    </row>
    <row r="80" spans="1:13" ht="12.75">
      <c r="A80" s="1079"/>
      <c r="B80" s="1080" t="s">
        <v>1584</v>
      </c>
      <c r="C80" s="1083" t="s">
        <v>1585</v>
      </c>
      <c r="D80" s="1082" t="s">
        <v>1586</v>
      </c>
      <c r="E80" s="1083" t="s">
        <v>1388</v>
      </c>
      <c r="F80" s="1083" t="s">
        <v>1587</v>
      </c>
      <c r="G80" s="1084"/>
      <c r="H80" s="1085"/>
      <c r="I80" s="1087">
        <f>+G80*H80</f>
        <v>0</v>
      </c>
      <c r="J80" s="1084"/>
      <c r="K80" s="1085"/>
      <c r="L80" s="1088"/>
      <c r="M80" s="1087" t="s">
        <v>121</v>
      </c>
    </row>
    <row r="81" spans="1:13" ht="12.75">
      <c r="A81" s="1079"/>
      <c r="B81" s="1080" t="s">
        <v>1588</v>
      </c>
      <c r="C81" s="1083" t="s">
        <v>1589</v>
      </c>
      <c r="D81" s="1082" t="s">
        <v>1590</v>
      </c>
      <c r="E81" s="1083" t="s">
        <v>1356</v>
      </c>
      <c r="F81" s="1083" t="s">
        <v>1591</v>
      </c>
      <c r="G81" s="1084"/>
      <c r="H81" s="1085"/>
      <c r="I81" s="1087">
        <f>+G81*H81</f>
        <v>0</v>
      </c>
      <c r="J81" s="1084">
        <v>4</v>
      </c>
      <c r="K81" s="1085">
        <v>1577.19</v>
      </c>
      <c r="L81" s="1088">
        <v>6308.76</v>
      </c>
      <c r="M81" s="1087" t="s">
        <v>121</v>
      </c>
    </row>
    <row r="82" spans="1:13" ht="12.75">
      <c r="A82" s="1079"/>
      <c r="B82" s="1080" t="s">
        <v>1592</v>
      </c>
      <c r="C82" s="1081" t="s">
        <v>1593</v>
      </c>
      <c r="D82" s="1082" t="s">
        <v>1594</v>
      </c>
      <c r="E82" s="1083" t="s">
        <v>1388</v>
      </c>
      <c r="F82" s="1083" t="s">
        <v>1595</v>
      </c>
      <c r="G82" s="1084">
        <v>2300</v>
      </c>
      <c r="H82" s="1085">
        <v>41.27</v>
      </c>
      <c r="I82" s="1087">
        <f>+G82*H82</f>
        <v>94921</v>
      </c>
      <c r="J82" s="1084">
        <v>833</v>
      </c>
      <c r="K82" s="1085">
        <v>41.28</v>
      </c>
      <c r="L82" s="1088">
        <v>36727.49</v>
      </c>
      <c r="M82" s="1087">
        <f>+L82/I82*100</f>
        <v>38.69269181740605</v>
      </c>
    </row>
    <row r="83" spans="1:13" ht="12.75">
      <c r="A83" s="1079"/>
      <c r="B83" s="1080" t="s">
        <v>1596</v>
      </c>
      <c r="C83" s="1081" t="s">
        <v>1593</v>
      </c>
      <c r="D83" s="1082" t="s">
        <v>1597</v>
      </c>
      <c r="E83" s="1083" t="s">
        <v>1388</v>
      </c>
      <c r="F83" s="1083" t="s">
        <v>1595</v>
      </c>
      <c r="G83" s="1084"/>
      <c r="H83" s="1085"/>
      <c r="I83" s="1087">
        <f>+G83*H83</f>
        <v>0</v>
      </c>
      <c r="J83" s="1084"/>
      <c r="K83" s="1085"/>
      <c r="L83" s="1088"/>
      <c r="M83" s="1087" t="s">
        <v>121</v>
      </c>
    </row>
    <row r="84" spans="1:13" ht="12.75">
      <c r="A84" s="1079"/>
      <c r="B84" s="1080" t="s">
        <v>1598</v>
      </c>
      <c r="C84" s="1083" t="s">
        <v>1593</v>
      </c>
      <c r="D84" s="1082" t="s">
        <v>1599</v>
      </c>
      <c r="E84" s="1083" t="s">
        <v>1388</v>
      </c>
      <c r="F84" s="1083" t="s">
        <v>1600</v>
      </c>
      <c r="G84" s="1084">
        <v>2300</v>
      </c>
      <c r="H84" s="1085">
        <v>41.34</v>
      </c>
      <c r="I84" s="1087">
        <f>+G84*H84</f>
        <v>95082.00000000001</v>
      </c>
      <c r="J84" s="1084">
        <v>4710</v>
      </c>
      <c r="K84" s="1085">
        <v>41.28</v>
      </c>
      <c r="L84" s="1088">
        <v>194515.31</v>
      </c>
      <c r="M84" s="1087">
        <f>+L84/I84*100</f>
        <v>204.57637618055992</v>
      </c>
    </row>
    <row r="85" spans="1:13" ht="12.75">
      <c r="A85" s="1079"/>
      <c r="B85" s="1080" t="s">
        <v>1601</v>
      </c>
      <c r="C85" s="1083" t="s">
        <v>1602</v>
      </c>
      <c r="D85" s="1082" t="s">
        <v>1603</v>
      </c>
      <c r="E85" s="1083" t="s">
        <v>1604</v>
      </c>
      <c r="F85" s="1083" t="s">
        <v>1605</v>
      </c>
      <c r="G85" s="1084">
        <v>571</v>
      </c>
      <c r="H85" s="1085">
        <v>349.32</v>
      </c>
      <c r="I85" s="1087">
        <f>+G85*H85</f>
        <v>199461.72</v>
      </c>
      <c r="J85" s="1084">
        <v>731</v>
      </c>
      <c r="K85" s="1085">
        <v>349.62</v>
      </c>
      <c r="L85" s="1088">
        <v>255572.67</v>
      </c>
      <c r="M85" s="1087">
        <f>+L85/I85*100</f>
        <v>128.1311872774385</v>
      </c>
    </row>
    <row r="86" spans="1:13" ht="12.75">
      <c r="A86" s="1079"/>
      <c r="B86" s="1080" t="s">
        <v>1606</v>
      </c>
      <c r="C86" s="1083" t="s">
        <v>1607</v>
      </c>
      <c r="D86" s="1082" t="s">
        <v>1608</v>
      </c>
      <c r="E86" s="1083" t="s">
        <v>1388</v>
      </c>
      <c r="F86" s="1083" t="s">
        <v>1609</v>
      </c>
      <c r="G86" s="1084">
        <v>60</v>
      </c>
      <c r="H86" s="1085">
        <v>31.95</v>
      </c>
      <c r="I86" s="1087">
        <f>+G86*H86</f>
        <v>1917</v>
      </c>
      <c r="J86" s="1084">
        <v>100</v>
      </c>
      <c r="K86" s="1085">
        <v>29.44</v>
      </c>
      <c r="L86" s="1088">
        <v>2944.08</v>
      </c>
      <c r="M86" s="1087">
        <f>+L86/I86*100</f>
        <v>153.57746478873239</v>
      </c>
    </row>
    <row r="87" spans="1:13" ht="12.75">
      <c r="A87" s="1079"/>
      <c r="B87" s="1080" t="s">
        <v>1610</v>
      </c>
      <c r="C87" s="1083" t="s">
        <v>1611</v>
      </c>
      <c r="D87" s="1082" t="s">
        <v>1612</v>
      </c>
      <c r="E87" s="1083" t="s">
        <v>1613</v>
      </c>
      <c r="F87" s="1083" t="s">
        <v>1614</v>
      </c>
      <c r="G87" s="1084"/>
      <c r="H87" s="1085"/>
      <c r="I87" s="1087"/>
      <c r="J87" s="1084">
        <v>195</v>
      </c>
      <c r="K87" s="1085">
        <v>518.03</v>
      </c>
      <c r="L87" s="1088">
        <v>101016.6</v>
      </c>
      <c r="M87" s="1087"/>
    </row>
    <row r="88" spans="1:13" ht="12.75">
      <c r="A88" s="1079"/>
      <c r="B88" s="1095" t="s">
        <v>1615</v>
      </c>
      <c r="C88" s="1094" t="s">
        <v>1616</v>
      </c>
      <c r="D88" s="1082" t="s">
        <v>1617</v>
      </c>
      <c r="E88" s="1083" t="s">
        <v>1618</v>
      </c>
      <c r="F88" s="1083" t="s">
        <v>1619</v>
      </c>
      <c r="G88" s="1084">
        <v>15000</v>
      </c>
      <c r="H88" s="1085">
        <v>0.74</v>
      </c>
      <c r="I88" s="1087">
        <f>+G88*H88</f>
        <v>11100</v>
      </c>
      <c r="J88" s="1084">
        <v>50748</v>
      </c>
      <c r="K88" s="1085">
        <v>77</v>
      </c>
      <c r="L88" s="1088">
        <v>38975.76</v>
      </c>
      <c r="M88" s="1087">
        <f>+L88/I88*100</f>
        <v>351.132972972973</v>
      </c>
    </row>
    <row r="89" spans="1:16" ht="12.75">
      <c r="A89" s="1079"/>
      <c r="B89" s="1080" t="s">
        <v>1620</v>
      </c>
      <c r="C89" s="1083" t="s">
        <v>1621</v>
      </c>
      <c r="D89" s="1082" t="s">
        <v>1622</v>
      </c>
      <c r="E89" s="1083" t="s">
        <v>1618</v>
      </c>
      <c r="F89" s="1083" t="s">
        <v>1623</v>
      </c>
      <c r="G89" s="1084">
        <v>13000</v>
      </c>
      <c r="H89" s="1085">
        <v>0.72</v>
      </c>
      <c r="I89" s="1087">
        <f>+G89*H89</f>
        <v>9360</v>
      </c>
      <c r="J89" s="1084">
        <v>12367.653</v>
      </c>
      <c r="K89" s="1085">
        <v>0.6930000000000001</v>
      </c>
      <c r="L89" s="1088">
        <v>8579.66</v>
      </c>
      <c r="M89" s="1087">
        <f>+L89/I89*100</f>
        <v>91.66303418803419</v>
      </c>
      <c r="P89" s="1058" t="s">
        <v>121</v>
      </c>
    </row>
    <row r="90" spans="1:13" ht="12.75">
      <c r="A90" s="1079"/>
      <c r="B90" s="1080" t="s">
        <v>1624</v>
      </c>
      <c r="C90" s="1083" t="s">
        <v>1621</v>
      </c>
      <c r="D90" s="1082" t="s">
        <v>1625</v>
      </c>
      <c r="E90" s="1083" t="s">
        <v>1618</v>
      </c>
      <c r="F90" s="1083" t="s">
        <v>1626</v>
      </c>
      <c r="G90" s="1084">
        <v>8200</v>
      </c>
      <c r="H90" s="1085">
        <v>0.96</v>
      </c>
      <c r="I90" s="1087">
        <f>+G90*H90</f>
        <v>7872</v>
      </c>
      <c r="J90" s="1084">
        <v>250</v>
      </c>
      <c r="K90" s="1085">
        <v>0.96</v>
      </c>
      <c r="L90" s="1088">
        <v>240</v>
      </c>
      <c r="M90" s="1087">
        <f>+L90/I90*100</f>
        <v>3.048780487804878</v>
      </c>
    </row>
    <row r="91" spans="1:13" ht="12.75">
      <c r="A91" s="1079"/>
      <c r="B91" s="1080" t="s">
        <v>1627</v>
      </c>
      <c r="C91" s="1083" t="s">
        <v>1621</v>
      </c>
      <c r="D91" s="1082" t="s">
        <v>1622</v>
      </c>
      <c r="E91" s="1083" t="s">
        <v>1618</v>
      </c>
      <c r="F91" s="1083" t="s">
        <v>1623</v>
      </c>
      <c r="G91" s="1084">
        <v>6400</v>
      </c>
      <c r="H91" s="1085">
        <v>1.22</v>
      </c>
      <c r="I91" s="1087">
        <f>+G91*H91</f>
        <v>7808</v>
      </c>
      <c r="J91" s="1084">
        <v>2057.08</v>
      </c>
      <c r="K91" s="1085">
        <v>1.05</v>
      </c>
      <c r="L91" s="1088">
        <v>4241.98</v>
      </c>
      <c r="M91" s="1087">
        <f>+L91/I91*100</f>
        <v>54.32863729508196</v>
      </c>
    </row>
    <row r="92" spans="1:13" ht="12.75">
      <c r="A92" s="1079" t="s">
        <v>1628</v>
      </c>
      <c r="B92" s="1083" t="s">
        <v>121</v>
      </c>
      <c r="C92" s="1081"/>
      <c r="D92" s="1083"/>
      <c r="E92" s="1083"/>
      <c r="F92" s="1083"/>
      <c r="G92" s="1084"/>
      <c r="H92" s="1085"/>
      <c r="I92" s="1087">
        <f>+G92*H92</f>
        <v>0</v>
      </c>
      <c r="J92" s="1084"/>
      <c r="K92" s="1085"/>
      <c r="L92" s="1088"/>
      <c r="M92" s="1087" t="s">
        <v>121</v>
      </c>
    </row>
    <row r="93" spans="1:13" ht="12.75">
      <c r="A93" s="1079"/>
      <c r="B93" s="1081"/>
      <c r="C93" s="1081"/>
      <c r="D93" s="1083"/>
      <c r="E93" s="1083"/>
      <c r="F93" s="1083"/>
      <c r="G93" s="1084"/>
      <c r="H93" s="1085"/>
      <c r="I93" s="1087">
        <f>+G93*H93</f>
        <v>0</v>
      </c>
      <c r="J93" s="1084"/>
      <c r="K93" s="1085"/>
      <c r="L93" s="1088"/>
      <c r="M93" s="1087" t="s">
        <v>121</v>
      </c>
    </row>
    <row r="94" spans="1:13" ht="12.75">
      <c r="A94" s="1079" t="s">
        <v>1629</v>
      </c>
      <c r="B94" s="1080" t="s">
        <v>1630</v>
      </c>
      <c r="C94" s="1081" t="s">
        <v>1553</v>
      </c>
      <c r="D94" s="1082" t="s">
        <v>1631</v>
      </c>
      <c r="E94" s="1083"/>
      <c r="F94" s="1083" t="s">
        <v>1632</v>
      </c>
      <c r="G94" s="1084">
        <v>71</v>
      </c>
      <c r="H94" s="1085">
        <v>165</v>
      </c>
      <c r="I94" s="1087">
        <f>+G94*H94</f>
        <v>11715</v>
      </c>
      <c r="J94" s="1084">
        <v>41.8</v>
      </c>
      <c r="K94" s="1085">
        <v>188.57</v>
      </c>
      <c r="L94" s="1088">
        <v>8690</v>
      </c>
      <c r="M94" s="1087">
        <f>+L94/I94*100</f>
        <v>74.17840375586854</v>
      </c>
    </row>
    <row r="95" spans="1:13" ht="12.75">
      <c r="A95" s="1079"/>
      <c r="B95" s="1080" t="s">
        <v>1633</v>
      </c>
      <c r="C95" s="1094" t="s">
        <v>1634</v>
      </c>
      <c r="D95" s="1082" t="s">
        <v>1635</v>
      </c>
      <c r="E95" s="1083"/>
      <c r="F95" s="1083" t="s">
        <v>1636</v>
      </c>
      <c r="G95" s="1084" t="s">
        <v>121</v>
      </c>
      <c r="H95" s="1085"/>
      <c r="I95" s="1087">
        <f>+G95*H95</f>
        <v>0</v>
      </c>
      <c r="J95" s="1084"/>
      <c r="K95" s="1085"/>
      <c r="L95" s="1088"/>
      <c r="M95" s="1087" t="s">
        <v>121</v>
      </c>
    </row>
    <row r="96" spans="1:15" ht="12.75">
      <c r="A96" s="1079"/>
      <c r="B96" s="1080" t="s">
        <v>1637</v>
      </c>
      <c r="C96" s="1081" t="s">
        <v>1638</v>
      </c>
      <c r="D96" s="1082" t="s">
        <v>1639</v>
      </c>
      <c r="E96" s="1083"/>
      <c r="F96" s="1083" t="s">
        <v>1640</v>
      </c>
      <c r="G96" s="1084"/>
      <c r="H96" s="1085"/>
      <c r="I96" s="1087">
        <f>+G96*H96</f>
        <v>0</v>
      </c>
      <c r="J96" s="1084"/>
      <c r="K96" s="1085"/>
      <c r="L96" s="1088"/>
      <c r="M96" s="1087" t="s">
        <v>121</v>
      </c>
      <c r="O96" s="1058" t="s">
        <v>121</v>
      </c>
    </row>
    <row r="97" spans="1:15" ht="12.75">
      <c r="A97" s="1079"/>
      <c r="B97" s="1080" t="s">
        <v>1641</v>
      </c>
      <c r="C97" s="1081" t="s">
        <v>1476</v>
      </c>
      <c r="D97" s="1082" t="s">
        <v>1642</v>
      </c>
      <c r="E97" s="1083"/>
      <c r="F97" s="1083" t="s">
        <v>1643</v>
      </c>
      <c r="G97" s="1084">
        <v>5</v>
      </c>
      <c r="H97" s="1085">
        <v>106.02</v>
      </c>
      <c r="I97" s="1087">
        <f>+G97*H97</f>
        <v>530.1</v>
      </c>
      <c r="J97" s="1084">
        <v>2</v>
      </c>
      <c r="K97" s="1085">
        <v>106.12</v>
      </c>
      <c r="L97" s="1088">
        <v>212.24</v>
      </c>
      <c r="M97" s="1087">
        <f>+L97/I97*100</f>
        <v>40.03772873042822</v>
      </c>
      <c r="O97" s="1058" t="s">
        <v>121</v>
      </c>
    </row>
    <row r="98" spans="1:13" ht="12.75">
      <c r="A98" s="1079"/>
      <c r="B98" s="1080" t="s">
        <v>1644</v>
      </c>
      <c r="C98" s="1081" t="s">
        <v>1645</v>
      </c>
      <c r="D98" s="1082" t="s">
        <v>1646</v>
      </c>
      <c r="E98" s="1083" t="s">
        <v>1388</v>
      </c>
      <c r="F98" s="1083" t="s">
        <v>1647</v>
      </c>
      <c r="G98" s="1084">
        <v>302</v>
      </c>
      <c r="H98" s="1085">
        <v>26.12</v>
      </c>
      <c r="I98" s="1087">
        <f>+G98*H98</f>
        <v>7888.240000000001</v>
      </c>
      <c r="J98" s="1084">
        <v>211</v>
      </c>
      <c r="K98" s="1085">
        <v>25.597</v>
      </c>
      <c r="L98" s="1088">
        <v>5436.32</v>
      </c>
      <c r="M98" s="1087">
        <f>+L98/I98*100</f>
        <v>68.91676723831931</v>
      </c>
    </row>
    <row r="99" spans="1:13" ht="12.75">
      <c r="A99" s="1079"/>
      <c r="B99" s="1080" t="s">
        <v>1648</v>
      </c>
      <c r="C99" s="1081"/>
      <c r="D99" s="1082" t="s">
        <v>1649</v>
      </c>
      <c r="E99" s="1083" t="s">
        <v>1388</v>
      </c>
      <c r="F99" s="1083" t="s">
        <v>1636</v>
      </c>
      <c r="G99" s="1084"/>
      <c r="H99" s="1085"/>
      <c r="I99" s="1087">
        <f>+G99*H99</f>
        <v>0</v>
      </c>
      <c r="J99" s="1084">
        <v>314</v>
      </c>
      <c r="K99" s="1085">
        <v>23.064</v>
      </c>
      <c r="L99" s="1088">
        <v>10382.9</v>
      </c>
      <c r="M99" s="1087" t="s">
        <v>121</v>
      </c>
    </row>
    <row r="100" spans="1:17" ht="12.75">
      <c r="A100" s="1079"/>
      <c r="B100" s="1080" t="s">
        <v>1650</v>
      </c>
      <c r="C100" s="1081" t="s">
        <v>1645</v>
      </c>
      <c r="D100" s="1082" t="s">
        <v>1651</v>
      </c>
      <c r="E100" s="1083" t="s">
        <v>1388</v>
      </c>
      <c r="F100" s="1083" t="s">
        <v>1652</v>
      </c>
      <c r="G100" s="1084">
        <v>2003</v>
      </c>
      <c r="H100" s="1085">
        <v>23.51</v>
      </c>
      <c r="I100" s="1087">
        <f>+G100*H100</f>
        <v>47090.530000000006</v>
      </c>
      <c r="J100" s="1084">
        <v>2668</v>
      </c>
      <c r="K100" s="1085">
        <v>32.5</v>
      </c>
      <c r="L100" s="1088">
        <v>86720.26</v>
      </c>
      <c r="M100" s="1087">
        <f>+L100/I100*100</f>
        <v>184.1564747731656</v>
      </c>
      <c r="P100" s="1058" t="s">
        <v>121</v>
      </c>
      <c r="Q100" s="1101" t="s">
        <v>121</v>
      </c>
    </row>
    <row r="101" spans="1:13" ht="12.75">
      <c r="A101" s="1079"/>
      <c r="B101" s="1080" t="s">
        <v>1653</v>
      </c>
      <c r="C101" s="1081" t="s">
        <v>1499</v>
      </c>
      <c r="D101" s="1082" t="s">
        <v>1579</v>
      </c>
      <c r="E101" s="1083" t="s">
        <v>1388</v>
      </c>
      <c r="F101" s="1083"/>
      <c r="G101" s="1084">
        <v>14</v>
      </c>
      <c r="H101" s="1085">
        <v>56.14</v>
      </c>
      <c r="I101" s="1087">
        <f>+G101*H101</f>
        <v>785.96</v>
      </c>
      <c r="J101" s="1084">
        <v>22</v>
      </c>
      <c r="K101" s="1085">
        <v>56.27</v>
      </c>
      <c r="L101" s="1088">
        <v>1237.95</v>
      </c>
      <c r="M101" s="1087">
        <f>+L101/I101*100</f>
        <v>157.50801567509797</v>
      </c>
    </row>
    <row r="102" spans="1:13" ht="12.75">
      <c r="A102" s="1079"/>
      <c r="B102" s="1080" t="s">
        <v>1654</v>
      </c>
      <c r="C102" s="1081" t="s">
        <v>1655</v>
      </c>
      <c r="D102" s="1082" t="s">
        <v>1656</v>
      </c>
      <c r="E102" s="1083" t="s">
        <v>1388</v>
      </c>
      <c r="F102" s="1083" t="s">
        <v>1657</v>
      </c>
      <c r="G102" s="1084">
        <v>1</v>
      </c>
      <c r="H102" s="1085">
        <v>0.84</v>
      </c>
      <c r="I102" s="1087">
        <f>+G102*H102</f>
        <v>0.84</v>
      </c>
      <c r="J102" s="1084">
        <v>2</v>
      </c>
      <c r="K102" s="1085">
        <v>268.4</v>
      </c>
      <c r="L102" s="1088">
        <v>805.2</v>
      </c>
      <c r="M102" s="1087">
        <v>95.8</v>
      </c>
    </row>
    <row r="103" spans="1:13" ht="12.75">
      <c r="A103" s="1079" t="s">
        <v>1658</v>
      </c>
      <c r="B103" s="1080" t="s">
        <v>1659</v>
      </c>
      <c r="C103" s="1081" t="s">
        <v>1660</v>
      </c>
      <c r="D103" s="1082" t="s">
        <v>1661</v>
      </c>
      <c r="E103" s="1083" t="s">
        <v>1388</v>
      </c>
      <c r="F103" s="1083" t="s">
        <v>1662</v>
      </c>
      <c r="G103" s="1084"/>
      <c r="H103" s="1085"/>
      <c r="I103" s="1087">
        <f>+G103*H103</f>
        <v>0</v>
      </c>
      <c r="J103" s="1084">
        <v>140</v>
      </c>
      <c r="K103" s="1085">
        <v>92.31</v>
      </c>
      <c r="L103" s="1088">
        <v>12923.36</v>
      </c>
      <c r="M103" s="1087" t="s">
        <v>121</v>
      </c>
    </row>
    <row r="104" spans="1:13" ht="12.75">
      <c r="A104" s="1079"/>
      <c r="B104" s="1079"/>
      <c r="C104" s="1102"/>
      <c r="D104" s="1103"/>
      <c r="E104" s="1103"/>
      <c r="F104" s="1103"/>
      <c r="G104" s="1104"/>
      <c r="H104" s="1105"/>
      <c r="I104" s="1106">
        <f>SUM(I13:I103)</f>
        <v>18971628.6</v>
      </c>
      <c r="J104" s="1104"/>
      <c r="K104" s="1105"/>
      <c r="L104" s="1107">
        <v>22319203.68</v>
      </c>
      <c r="M104" s="1106">
        <f>+L104/I104*100</f>
        <v>117.64516452741435</v>
      </c>
    </row>
    <row r="105" spans="1:16" ht="12.75">
      <c r="A105" s="1079"/>
      <c r="B105" s="1108" t="s">
        <v>1663</v>
      </c>
      <c r="C105" s="1108"/>
      <c r="D105" s="1108"/>
      <c r="E105" s="1109"/>
      <c r="F105" s="1109"/>
      <c r="G105" s="1064"/>
      <c r="H105" s="1085"/>
      <c r="I105" s="1110" t="s">
        <v>121</v>
      </c>
      <c r="J105" s="1064"/>
      <c r="K105" s="1085"/>
      <c r="L105" s="1111" t="s">
        <v>121</v>
      </c>
      <c r="M105" s="1110"/>
      <c r="O105" s="1058" t="s">
        <v>121</v>
      </c>
      <c r="P105" s="1058" t="s">
        <v>121</v>
      </c>
    </row>
    <row r="106" spans="1:13" ht="12.75">
      <c r="A106" s="1079"/>
      <c r="B106" s="1108"/>
      <c r="C106" s="1108"/>
      <c r="D106" s="1108"/>
      <c r="E106" s="1109"/>
      <c r="F106" s="1109"/>
      <c r="G106" s="1064"/>
      <c r="H106" s="1085"/>
      <c r="I106" s="1110" t="s">
        <v>121</v>
      </c>
      <c r="J106" s="1064"/>
      <c r="K106" s="1085"/>
      <c r="L106" s="1111" t="s">
        <v>121</v>
      </c>
      <c r="M106" s="1110"/>
    </row>
    <row r="107" spans="1:13" ht="12.75">
      <c r="A107" s="1079"/>
      <c r="B107" s="1080" t="s">
        <v>1473</v>
      </c>
      <c r="C107" s="1081" t="s">
        <v>1664</v>
      </c>
      <c r="D107" s="1082" t="s">
        <v>1665</v>
      </c>
      <c r="E107" s="1083" t="s">
        <v>1388</v>
      </c>
      <c r="F107" s="1083" t="s">
        <v>1666</v>
      </c>
      <c r="G107" s="1084">
        <v>2760</v>
      </c>
      <c r="H107" s="1085">
        <v>19.63</v>
      </c>
      <c r="I107" s="1086">
        <f>+G107*H107</f>
        <v>54178.799999999996</v>
      </c>
      <c r="J107" s="1084">
        <v>3950</v>
      </c>
      <c r="K107" s="1085">
        <v>19.64</v>
      </c>
      <c r="L107" s="1078">
        <v>77590.7</v>
      </c>
      <c r="M107" s="1087">
        <f>+L107/I107*100</f>
        <v>143.2122896778814</v>
      </c>
    </row>
    <row r="108" spans="1:16" ht="12.75">
      <c r="A108" s="1079"/>
      <c r="B108" s="1080" t="s">
        <v>1396</v>
      </c>
      <c r="C108" s="1081" t="s">
        <v>1397</v>
      </c>
      <c r="D108" s="1082" t="s">
        <v>1398</v>
      </c>
      <c r="E108" s="1083" t="s">
        <v>1388</v>
      </c>
      <c r="F108" s="1083" t="s">
        <v>1399</v>
      </c>
      <c r="G108" s="1084"/>
      <c r="H108" s="1085"/>
      <c r="I108" s="1086"/>
      <c r="J108" s="1084">
        <v>5</v>
      </c>
      <c r="K108" s="1085">
        <v>43.95</v>
      </c>
      <c r="L108" s="1078">
        <v>219.56</v>
      </c>
      <c r="M108" s="1087" t="s">
        <v>121</v>
      </c>
      <c r="P108" s="1101" t="s">
        <v>121</v>
      </c>
    </row>
    <row r="109" spans="1:16" ht="12.75">
      <c r="A109" s="1079"/>
      <c r="B109" s="1080" t="s">
        <v>1432</v>
      </c>
      <c r="C109" s="1081" t="s">
        <v>1433</v>
      </c>
      <c r="D109" s="1082" t="s">
        <v>1434</v>
      </c>
      <c r="E109" s="1083" t="s">
        <v>1388</v>
      </c>
      <c r="F109" s="1083" t="s">
        <v>1435</v>
      </c>
      <c r="G109" s="1084"/>
      <c r="H109" s="1085"/>
      <c r="I109" s="1086"/>
      <c r="J109" s="1084">
        <v>5</v>
      </c>
      <c r="K109" s="1085">
        <v>89.94</v>
      </c>
      <c r="L109" s="1078">
        <v>450.15</v>
      </c>
      <c r="M109" s="1087"/>
      <c r="P109" s="1101"/>
    </row>
    <row r="110" spans="1:16" ht="12.75">
      <c r="A110" s="1079"/>
      <c r="B110" s="1080" t="s">
        <v>1569</v>
      </c>
      <c r="C110" s="1083" t="s">
        <v>1548</v>
      </c>
      <c r="D110" s="1082" t="s">
        <v>1570</v>
      </c>
      <c r="E110" s="1083" t="s">
        <v>1567</v>
      </c>
      <c r="F110" s="1083" t="s">
        <v>1571</v>
      </c>
      <c r="G110" s="1112">
        <v>32.16</v>
      </c>
      <c r="H110" s="1113">
        <v>77.37</v>
      </c>
      <c r="I110" s="1086">
        <f>+G110*H110</f>
        <v>2488.2192</v>
      </c>
      <c r="J110" s="1112">
        <v>38.4</v>
      </c>
      <c r="K110" s="1113">
        <v>77.05</v>
      </c>
      <c r="L110" s="1078">
        <v>2984.69</v>
      </c>
      <c r="M110" s="1087">
        <f>+L110/I110*100</f>
        <v>119.95285624353353</v>
      </c>
      <c r="P110" s="1058" t="s">
        <v>121</v>
      </c>
    </row>
    <row r="111" spans="1:13" ht="12.75">
      <c r="A111" s="1079"/>
      <c r="B111" s="1080" t="s">
        <v>1573</v>
      </c>
      <c r="C111" s="1083" t="s">
        <v>1548</v>
      </c>
      <c r="D111" s="1082" t="s">
        <v>1570</v>
      </c>
      <c r="E111" s="1083" t="s">
        <v>1567</v>
      </c>
      <c r="F111" s="1083"/>
      <c r="G111" s="1112"/>
      <c r="H111" s="1113"/>
      <c r="I111" s="1086"/>
      <c r="J111" s="1112">
        <v>20</v>
      </c>
      <c r="K111" s="1113">
        <v>77.47</v>
      </c>
      <c r="L111" s="1078">
        <v>1549.42</v>
      </c>
      <c r="M111" s="1087"/>
    </row>
    <row r="112" spans="1:13" ht="12.75">
      <c r="A112" s="1079"/>
      <c r="B112" s="1080" t="s">
        <v>1650</v>
      </c>
      <c r="C112" s="1081" t="s">
        <v>1645</v>
      </c>
      <c r="D112" s="1082" t="s">
        <v>1667</v>
      </c>
      <c r="E112" s="1083" t="s">
        <v>1388</v>
      </c>
      <c r="F112" s="1083" t="s">
        <v>1652</v>
      </c>
      <c r="G112" s="1092"/>
      <c r="H112" s="1085"/>
      <c r="I112" s="1114"/>
      <c r="J112" s="1092">
        <v>80</v>
      </c>
      <c r="K112" s="1085">
        <v>27.71</v>
      </c>
      <c r="L112" s="1115">
        <v>2056.8</v>
      </c>
      <c r="M112" s="1087" t="s">
        <v>121</v>
      </c>
    </row>
    <row r="113" spans="1:13" ht="12.75">
      <c r="A113" s="1079"/>
      <c r="B113" s="1080" t="s">
        <v>1644</v>
      </c>
      <c r="C113" s="1081" t="s">
        <v>1645</v>
      </c>
      <c r="D113" s="1082" t="s">
        <v>1646</v>
      </c>
      <c r="E113" s="1083" t="s">
        <v>1388</v>
      </c>
      <c r="F113" s="1083" t="s">
        <v>1647</v>
      </c>
      <c r="G113" s="1092"/>
      <c r="H113" s="1085"/>
      <c r="I113" s="1114"/>
      <c r="J113" s="1092">
        <v>92</v>
      </c>
      <c r="K113" s="1085">
        <v>26.12</v>
      </c>
      <c r="L113" s="1115">
        <v>2403.5</v>
      </c>
      <c r="M113" s="1087"/>
    </row>
    <row r="114" spans="1:13" ht="12.75">
      <c r="A114" s="1079"/>
      <c r="B114" s="1080" t="s">
        <v>1648</v>
      </c>
      <c r="C114" s="1081" t="s">
        <v>1668</v>
      </c>
      <c r="D114" s="1082" t="s">
        <v>1669</v>
      </c>
      <c r="E114" s="1083" t="s">
        <v>1388</v>
      </c>
      <c r="F114" s="1083" t="s">
        <v>1636</v>
      </c>
      <c r="G114" s="1092">
        <v>22</v>
      </c>
      <c r="H114" s="1116">
        <v>34.98</v>
      </c>
      <c r="I114" s="1086">
        <f>+G114*H114</f>
        <v>769.56</v>
      </c>
      <c r="J114" s="1092">
        <v>63</v>
      </c>
      <c r="K114" s="1116">
        <v>33.94</v>
      </c>
      <c r="L114" s="1078">
        <v>2028.39</v>
      </c>
      <c r="M114" s="1087">
        <f>+L114/I114*100</f>
        <v>263.577888663652</v>
      </c>
    </row>
    <row r="115" spans="1:13" ht="12.75">
      <c r="A115" s="1079"/>
      <c r="B115" s="1117" t="s">
        <v>162</v>
      </c>
      <c r="C115" s="1108"/>
      <c r="D115" s="1118"/>
      <c r="E115" s="1118"/>
      <c r="F115" s="1118"/>
      <c r="G115" s="1119"/>
      <c r="H115" s="1120"/>
      <c r="I115" s="1121">
        <f>SUM(I107:I112)</f>
        <v>56667.019199999995</v>
      </c>
      <c r="J115" s="1122"/>
      <c r="K115" s="1123"/>
      <c r="L115" s="1124">
        <f>SUM(L107:L114)</f>
        <v>89283.20999999999</v>
      </c>
      <c r="M115" s="1125">
        <f>+L115/I115*100</f>
        <v>157.55762568855926</v>
      </c>
    </row>
    <row r="116" spans="1:15" ht="12.75">
      <c r="A116" s="1079"/>
      <c r="B116" s="1108" t="s">
        <v>1670</v>
      </c>
      <c r="C116" s="1108"/>
      <c r="D116" s="1108"/>
      <c r="E116" s="1126"/>
      <c r="F116" s="1126"/>
      <c r="G116" s="1119"/>
      <c r="H116" s="1127"/>
      <c r="I116" s="1121">
        <f>+I104+I115</f>
        <v>19028295.619200002</v>
      </c>
      <c r="J116" s="1119"/>
      <c r="K116" s="1127"/>
      <c r="L116" s="1128">
        <f>+L104+L115</f>
        <v>22408486.89</v>
      </c>
      <c r="M116" s="1106">
        <f>+L116/I116*100</f>
        <v>117.76402542006603</v>
      </c>
      <c r="O116" s="1058" t="s">
        <v>121</v>
      </c>
    </row>
    <row r="117" spans="1:13" ht="12.75">
      <c r="A117" s="1079"/>
      <c r="B117" s="1108"/>
      <c r="C117" s="1108"/>
      <c r="D117" s="1108"/>
      <c r="E117" s="1126"/>
      <c r="F117" s="1126"/>
      <c r="G117" s="1119"/>
      <c r="H117" s="1127"/>
      <c r="I117" s="1121"/>
      <c r="J117" s="1119"/>
      <c r="K117" s="1127"/>
      <c r="L117" s="1128">
        <f>SUM(L107:L114)</f>
        <v>89283.20999999999</v>
      </c>
      <c r="M117" s="1106"/>
    </row>
    <row r="118" spans="1:15" ht="12.75">
      <c r="A118" s="1129" t="s">
        <v>1671</v>
      </c>
      <c r="B118" s="1130"/>
      <c r="C118" s="1130"/>
      <c r="D118" s="1131"/>
      <c r="E118" s="1131"/>
      <c r="F118" s="1131"/>
      <c r="G118" s="1132"/>
      <c r="H118" s="1133"/>
      <c r="I118" s="1134"/>
      <c r="J118" s="1132"/>
      <c r="K118" s="1133"/>
      <c r="L118" s="1135" t="s">
        <v>121</v>
      </c>
      <c r="M118" s="1134"/>
      <c r="O118" s="1058" t="s">
        <v>121</v>
      </c>
    </row>
    <row r="119" spans="1:13" ht="12.75">
      <c r="A119" s="1136" t="s">
        <v>1672</v>
      </c>
      <c r="B119" s="1137"/>
      <c r="C119" s="1137"/>
      <c r="D119" s="1131"/>
      <c r="E119" s="1131"/>
      <c r="F119" s="1131"/>
      <c r="G119" s="1132"/>
      <c r="H119" s="1133"/>
      <c r="I119" s="1134"/>
      <c r="J119" s="1132"/>
      <c r="K119" s="1133"/>
      <c r="L119" s="1135" t="s">
        <v>121</v>
      </c>
      <c r="M119" s="1134"/>
    </row>
    <row r="120" spans="1:13" ht="12.75">
      <c r="A120" s="1136"/>
      <c r="B120" s="1137"/>
      <c r="C120" s="1137"/>
      <c r="D120" s="1131"/>
      <c r="E120" s="1131"/>
      <c r="F120" s="1131"/>
      <c r="G120" s="1132"/>
      <c r="H120" s="1133"/>
      <c r="I120" s="1134"/>
      <c r="J120" s="1132"/>
      <c r="K120" s="1133"/>
      <c r="L120" s="1135"/>
      <c r="M120" s="1134"/>
    </row>
    <row r="121" spans="1:13" ht="12.75">
      <c r="A121" s="1138"/>
      <c r="B121" s="1139" t="s">
        <v>1673</v>
      </c>
      <c r="C121" s="1140" t="s">
        <v>1674</v>
      </c>
      <c r="D121" s="1139" t="s">
        <v>1675</v>
      </c>
      <c r="E121" s="1094" t="s">
        <v>1676</v>
      </c>
      <c r="F121" s="1094" t="s">
        <v>1677</v>
      </c>
      <c r="G121" s="1141">
        <v>1</v>
      </c>
      <c r="H121" s="1142">
        <v>36536.86</v>
      </c>
      <c r="I121" s="1142">
        <v>36536.86</v>
      </c>
      <c r="J121" s="1141">
        <v>13</v>
      </c>
      <c r="K121" s="1142">
        <v>36536.86</v>
      </c>
      <c r="L121" s="1143">
        <v>474979.2</v>
      </c>
      <c r="M121" s="1087">
        <f>+L121/I121*100</f>
        <v>1300.0000547392415</v>
      </c>
    </row>
    <row r="122" spans="1:13" ht="12.75">
      <c r="A122" s="1138"/>
      <c r="B122" s="1139" t="s">
        <v>1678</v>
      </c>
      <c r="C122" s="1140" t="s">
        <v>1674</v>
      </c>
      <c r="D122" s="1139" t="s">
        <v>1679</v>
      </c>
      <c r="E122" s="1094" t="s">
        <v>1676</v>
      </c>
      <c r="F122" s="1094" t="s">
        <v>1677</v>
      </c>
      <c r="G122" s="1141">
        <v>1</v>
      </c>
      <c r="H122" s="1142">
        <v>37466.08</v>
      </c>
      <c r="I122" s="1142">
        <v>37466.08</v>
      </c>
      <c r="J122" s="1141">
        <v>5</v>
      </c>
      <c r="K122" s="1142">
        <v>37466.08</v>
      </c>
      <c r="L122" s="1143">
        <v>187330.4</v>
      </c>
      <c r="M122" s="1087">
        <f>+L122/I122*100</f>
        <v>500</v>
      </c>
    </row>
    <row r="123" spans="1:13" ht="33.75" customHeight="1">
      <c r="A123" s="1144" t="s">
        <v>1658</v>
      </c>
      <c r="B123" s="1095" t="s">
        <v>1680</v>
      </c>
      <c r="C123" s="1140" t="s">
        <v>1674</v>
      </c>
      <c r="D123" s="1090" t="s">
        <v>1681</v>
      </c>
      <c r="E123" s="1094" t="s">
        <v>1676</v>
      </c>
      <c r="F123" s="1094" t="s">
        <v>1677</v>
      </c>
      <c r="G123" s="1092" t="s">
        <v>121</v>
      </c>
      <c r="H123" s="1085" t="s">
        <v>121</v>
      </c>
      <c r="I123" s="1145"/>
      <c r="J123" s="1092">
        <v>8</v>
      </c>
      <c r="K123" s="1085">
        <v>22160.4</v>
      </c>
      <c r="L123" s="1146">
        <v>177283.2</v>
      </c>
      <c r="M123" s="1087" t="s">
        <v>121</v>
      </c>
    </row>
    <row r="124" spans="1:13" ht="18.75" customHeight="1">
      <c r="A124" s="1144"/>
      <c r="B124" s="1095" t="s">
        <v>1682</v>
      </c>
      <c r="C124" s="1140" t="s">
        <v>1674</v>
      </c>
      <c r="D124" s="1090" t="s">
        <v>1681</v>
      </c>
      <c r="E124" s="1094" t="s">
        <v>1676</v>
      </c>
      <c r="F124" s="1094" t="s">
        <v>1677</v>
      </c>
      <c r="G124" s="1092">
        <v>13</v>
      </c>
      <c r="H124" s="1085">
        <v>101505.501</v>
      </c>
      <c r="I124" s="1145">
        <f>+G124*H124</f>
        <v>1319571.513</v>
      </c>
      <c r="J124" s="1092">
        <v>2</v>
      </c>
      <c r="K124" s="1085">
        <v>31436.35</v>
      </c>
      <c r="L124" s="1146">
        <v>62872.7</v>
      </c>
      <c r="M124" s="1087">
        <f>+L124/I124*100</f>
        <v>4.764629986370431</v>
      </c>
    </row>
    <row r="125" spans="1:13" ht="25.5" customHeight="1">
      <c r="A125" s="1144"/>
      <c r="B125" s="1095" t="s">
        <v>1683</v>
      </c>
      <c r="C125" s="1140" t="s">
        <v>1674</v>
      </c>
      <c r="D125" s="1090" t="s">
        <v>1681</v>
      </c>
      <c r="E125" s="1094" t="s">
        <v>1676</v>
      </c>
      <c r="F125" s="1094" t="s">
        <v>1684</v>
      </c>
      <c r="G125" s="1092">
        <v>16</v>
      </c>
      <c r="H125" s="1085">
        <v>130601.472</v>
      </c>
      <c r="I125" s="1145">
        <f>+G125*H125</f>
        <v>2089623.552</v>
      </c>
      <c r="J125" s="1092"/>
      <c r="K125" s="1085"/>
      <c r="L125" s="1146"/>
      <c r="M125" s="1087">
        <f>+L125/I125*100</f>
        <v>0</v>
      </c>
    </row>
    <row r="126" spans="1:13" ht="39.75" customHeight="1">
      <c r="A126" s="1144"/>
      <c r="B126" s="1095" t="s">
        <v>1685</v>
      </c>
      <c r="C126" s="1140"/>
      <c r="D126" s="1090" t="s">
        <v>1686</v>
      </c>
      <c r="E126" s="1094" t="s">
        <v>1555</v>
      </c>
      <c r="F126" s="1094"/>
      <c r="G126" s="1092"/>
      <c r="H126" s="1085"/>
      <c r="I126" s="1145"/>
      <c r="J126" s="1092">
        <v>100</v>
      </c>
      <c r="K126" s="1085">
        <f>+L126/J126</f>
        <v>975.37</v>
      </c>
      <c r="L126" s="1146">
        <v>97537</v>
      </c>
      <c r="M126" s="1087"/>
    </row>
    <row r="127" spans="1:13" ht="20.25" customHeight="1">
      <c r="A127" s="1144"/>
      <c r="B127" s="1095" t="s">
        <v>1687</v>
      </c>
      <c r="C127" s="1140" t="s">
        <v>1674</v>
      </c>
      <c r="D127" s="1140" t="s">
        <v>1688</v>
      </c>
      <c r="E127" s="1147" t="s">
        <v>1356</v>
      </c>
      <c r="F127" s="1147" t="s">
        <v>1689</v>
      </c>
      <c r="G127" s="1148">
        <v>57</v>
      </c>
      <c r="H127" s="1085">
        <v>127333.69</v>
      </c>
      <c r="I127" s="1145">
        <f>+G127*H127</f>
        <v>7258020.33</v>
      </c>
      <c r="J127" s="1148">
        <v>74</v>
      </c>
      <c r="K127" s="1085">
        <v>126822.63</v>
      </c>
      <c r="L127" s="1146">
        <v>9384874.51</v>
      </c>
      <c r="M127" s="1087">
        <f>+L127/I127*100</f>
        <v>129.3035026535948</v>
      </c>
    </row>
    <row r="128" spans="1:13" ht="12.75">
      <c r="A128" s="1117" t="s">
        <v>1690</v>
      </c>
      <c r="B128" s="1117"/>
      <c r="C128" s="1102"/>
      <c r="D128" s="1103"/>
      <c r="E128" s="1103"/>
      <c r="F128" s="1103"/>
      <c r="G128" s="1104"/>
      <c r="H128" s="1105"/>
      <c r="I128" s="1149">
        <f>SUM(I121:I127)</f>
        <v>10741218.334999999</v>
      </c>
      <c r="J128" s="1104"/>
      <c r="K128" s="1105"/>
      <c r="L128" s="1128">
        <f>+L121+L122+L123+L124+L125+L126+L127</f>
        <v>10384877.01</v>
      </c>
      <c r="M128" s="1106">
        <f>+L128/I128*100</f>
        <v>96.68248690338163</v>
      </c>
    </row>
    <row r="129" spans="1:11" ht="48" customHeight="1">
      <c r="A129" s="1150"/>
      <c r="B129" s="1150"/>
      <c r="C129" s="1150"/>
      <c r="D129" s="1151"/>
      <c r="E129" s="220"/>
      <c r="F129" s="220"/>
      <c r="G129" s="1004"/>
      <c r="H129" s="1152"/>
      <c r="I129" s="1153"/>
      <c r="K129" s="1152"/>
    </row>
    <row r="130" spans="1:13" ht="12.75">
      <c r="A130" s="1150"/>
      <c r="B130" s="1150"/>
      <c r="C130" s="267" t="s">
        <v>165</v>
      </c>
      <c r="D130" s="267"/>
      <c r="E130" s="220"/>
      <c r="F130" s="220"/>
      <c r="G130" s="1004"/>
      <c r="H130" s="1152"/>
      <c r="I130" s="516" t="s">
        <v>278</v>
      </c>
      <c r="J130" s="1001"/>
      <c r="K130" s="1152"/>
      <c r="L130" s="631"/>
      <c r="M130" s="1154"/>
    </row>
    <row r="131" spans="1:13" ht="12.75">
      <c r="A131" s="1150"/>
      <c r="B131" s="1150"/>
      <c r="C131" s="1155"/>
      <c r="D131" s="1155"/>
      <c r="E131" s="220"/>
      <c r="F131" s="220"/>
      <c r="G131" s="1004"/>
      <c r="H131" s="1152"/>
      <c r="I131" s="1156"/>
      <c r="J131" s="1003"/>
      <c r="K131" s="1152"/>
      <c r="L131" s="692"/>
      <c r="M131" s="1157"/>
    </row>
    <row r="132" spans="1:13" ht="22.5" customHeight="1">
      <c r="A132" s="220"/>
      <c r="B132" s="220"/>
      <c r="C132" s="269" t="s">
        <v>279</v>
      </c>
      <c r="D132" s="269"/>
      <c r="E132" s="269"/>
      <c r="F132" s="220"/>
      <c r="H132" s="1158"/>
      <c r="I132" s="516" t="s">
        <v>188</v>
      </c>
      <c r="J132" s="1001"/>
      <c r="K132" s="1158"/>
      <c r="L132" s="631"/>
      <c r="M132" s="1154"/>
    </row>
    <row r="133" spans="1:13" ht="12.75">
      <c r="A133" s="220"/>
      <c r="B133" s="220"/>
      <c r="C133" s="1155"/>
      <c r="D133" s="1155"/>
      <c r="E133" s="220"/>
      <c r="F133" s="220"/>
      <c r="H133" s="1158"/>
      <c r="I133" s="1156"/>
      <c r="J133" s="1003"/>
      <c r="K133" s="1158"/>
      <c r="L133" s="692"/>
      <c r="M133" s="1157"/>
    </row>
    <row r="134" spans="1:14" ht="12.75">
      <c r="A134" s="220"/>
      <c r="B134" s="220"/>
      <c r="C134" s="330" t="s">
        <v>121</v>
      </c>
      <c r="D134" s="330"/>
      <c r="E134" s="220"/>
      <c r="F134" s="220"/>
      <c r="G134" s="1004"/>
      <c r="H134" s="1152"/>
      <c r="I134" s="1159"/>
      <c r="J134" s="1160"/>
      <c r="K134" s="1152"/>
      <c r="L134" s="386"/>
      <c r="M134"/>
      <c r="N134"/>
    </row>
    <row r="135" spans="1:14" ht="12.75">
      <c r="A135"/>
      <c r="B135"/>
      <c r="C135" s="157"/>
      <c r="D135" s="157"/>
      <c r="E135"/>
      <c r="F135"/>
      <c r="G135" s="1161"/>
      <c r="H135" s="1162"/>
      <c r="I135" s="1153" t="s">
        <v>121</v>
      </c>
      <c r="K135" s="1162"/>
      <c r="L135" s="386"/>
      <c r="M135"/>
      <c r="N135"/>
    </row>
  </sheetData>
  <sheetProtection selectLockedCells="1" selectUnlockedCells="1"/>
  <mergeCells count="25">
    <mergeCell ref="A1:L1"/>
    <mergeCell ref="A2:A4"/>
    <mergeCell ref="B2:B4"/>
    <mergeCell ref="C2:C4"/>
    <mergeCell ref="D2:D4"/>
    <mergeCell ref="E2:E4"/>
    <mergeCell ref="F2:F4"/>
    <mergeCell ref="G2:L2"/>
    <mergeCell ref="G3:I3"/>
    <mergeCell ref="J3:L3"/>
    <mergeCell ref="A6:A7"/>
    <mergeCell ref="A8:A11"/>
    <mergeCell ref="A13:A91"/>
    <mergeCell ref="A92:A93"/>
    <mergeCell ref="A94:A102"/>
    <mergeCell ref="A103:A117"/>
    <mergeCell ref="B105:D106"/>
    <mergeCell ref="B116:D117"/>
    <mergeCell ref="E116:F117"/>
    <mergeCell ref="I116:I117"/>
    <mergeCell ref="L116:L117"/>
    <mergeCell ref="M116:M117"/>
    <mergeCell ref="A121:A122"/>
    <mergeCell ref="A123:A127"/>
    <mergeCell ref="C132:E132"/>
  </mergeCells>
  <printOptions/>
  <pageMargins left="0.5451388888888888" right="0.4673611111111111" top="0.23194444444444445" bottom="1.14375" header="0.5118055555555555" footer="0.5118055555555555"/>
  <pageSetup horizontalDpi="300" verticalDpi="300" orientation="landscape" paperSize="9" scale="7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H24" sqref="H24"/>
    </sheetView>
  </sheetViews>
  <sheetFormatPr defaultColWidth="9.00390625" defaultRowHeight="14.25"/>
  <cols>
    <col min="1" max="1" width="8.50390625" style="12" customWidth="1"/>
    <col min="2" max="2" width="27.625" style="12" customWidth="1"/>
    <col min="3" max="3" width="13.375" style="12" customWidth="1"/>
    <col min="4" max="4" width="15.25390625" style="12" customWidth="1"/>
    <col min="5" max="5" width="15.25390625" style="1163" customWidth="1"/>
    <col min="6" max="7" width="8.50390625" style="12" customWidth="1"/>
    <col min="8" max="8" width="16.50390625" style="12" customWidth="1"/>
    <col min="9" max="9" width="14.625" style="12" customWidth="1"/>
    <col min="10" max="10" width="7.875" style="12" customWidth="1"/>
    <col min="11" max="11" width="21.00390625" style="1164" customWidth="1"/>
    <col min="12" max="12" width="18.25390625" style="1164" customWidth="1"/>
    <col min="13" max="16384" width="8.50390625" style="12" customWidth="1"/>
  </cols>
  <sheetData>
    <row r="1" spans="1:12" s="1093" customFormat="1" ht="52.5" customHeight="1">
      <c r="A1" s="1165" t="s">
        <v>1691</v>
      </c>
      <c r="B1" s="1165"/>
      <c r="C1" s="1165"/>
      <c r="D1" s="1165"/>
      <c r="E1" s="1165"/>
      <c r="K1" s="1166"/>
      <c r="L1" s="1166"/>
    </row>
    <row r="2" spans="1:15" s="1093" customFormat="1" ht="51.75" customHeight="1">
      <c r="A2" s="1058"/>
      <c r="B2" s="1058"/>
      <c r="C2" s="1058"/>
      <c r="D2" s="1058"/>
      <c r="E2" s="1167" t="s">
        <v>1692</v>
      </c>
      <c r="H2"/>
      <c r="I2"/>
      <c r="J2"/>
      <c r="K2" s="386"/>
      <c r="L2" s="386"/>
      <c r="M2"/>
      <c r="N2"/>
      <c r="O2"/>
    </row>
    <row r="3" spans="1:15" ht="45" customHeight="1">
      <c r="A3" s="478" t="s">
        <v>96</v>
      </c>
      <c r="B3" s="1168" t="s">
        <v>1693</v>
      </c>
      <c r="C3" s="1169" t="s">
        <v>337</v>
      </c>
      <c r="D3" s="1170" t="s">
        <v>247</v>
      </c>
      <c r="E3" s="1171" t="s">
        <v>285</v>
      </c>
      <c r="H3"/>
      <c r="I3"/>
      <c r="J3"/>
      <c r="K3" s="386"/>
      <c r="L3" s="386"/>
      <c r="M3"/>
      <c r="N3"/>
      <c r="O3"/>
    </row>
    <row r="4" spans="1:15" ht="45" customHeight="1">
      <c r="A4" s="478"/>
      <c r="B4" s="1168"/>
      <c r="C4" s="1172" t="s">
        <v>1319</v>
      </c>
      <c r="D4" s="1172"/>
      <c r="E4" s="1173"/>
      <c r="H4"/>
      <c r="I4"/>
      <c r="J4"/>
      <c r="K4"/>
      <c r="L4"/>
      <c r="M4"/>
      <c r="N4"/>
      <c r="O4"/>
    </row>
    <row r="5" spans="1:15" ht="35.25" customHeight="1">
      <c r="A5" s="1174">
        <v>0</v>
      </c>
      <c r="B5" s="1175">
        <v>1</v>
      </c>
      <c r="C5" s="1176">
        <v>3</v>
      </c>
      <c r="D5" s="1176"/>
      <c r="E5" s="1177"/>
      <c r="H5"/>
      <c r="I5"/>
      <c r="J5"/>
      <c r="K5"/>
      <c r="L5"/>
      <c r="M5"/>
      <c r="N5"/>
      <c r="O5"/>
    </row>
    <row r="6" spans="1:15" ht="25.5" customHeight="1">
      <c r="A6" s="1178"/>
      <c r="B6" s="1179" t="s">
        <v>1694</v>
      </c>
      <c r="C6" s="1180"/>
      <c r="D6" s="1180"/>
      <c r="E6" s="1181"/>
      <c r="H6"/>
      <c r="I6"/>
      <c r="J6"/>
      <c r="K6"/>
      <c r="L6"/>
      <c r="M6"/>
      <c r="N6"/>
      <c r="O6"/>
    </row>
    <row r="7" spans="1:15" ht="34.5" customHeight="1">
      <c r="A7" s="1178">
        <v>1</v>
      </c>
      <c r="B7" s="1182" t="s">
        <v>1695</v>
      </c>
      <c r="C7" s="1180">
        <v>27491000</v>
      </c>
      <c r="D7" s="1180">
        <v>25638803</v>
      </c>
      <c r="E7" s="1181">
        <f>+D7/C7*100</f>
        <v>93.26253319268125</v>
      </c>
      <c r="H7"/>
      <c r="I7"/>
      <c r="J7"/>
      <c r="K7"/>
      <c r="L7" t="s">
        <v>121</v>
      </c>
      <c r="M7"/>
      <c r="N7"/>
      <c r="O7"/>
    </row>
    <row r="8" spans="1:15" ht="18" customHeight="1">
      <c r="A8" s="1178">
        <v>2</v>
      </c>
      <c r="B8" s="1182" t="s">
        <v>1696</v>
      </c>
      <c r="C8" s="1180">
        <v>120000</v>
      </c>
      <c r="D8" s="1180">
        <v>109866</v>
      </c>
      <c r="E8" s="1181">
        <f>+D8/C8*100</f>
        <v>91.55499999999999</v>
      </c>
      <c r="H8"/>
      <c r="I8"/>
      <c r="J8"/>
      <c r="K8"/>
      <c r="L8"/>
      <c r="M8"/>
      <c r="N8"/>
      <c r="O8"/>
    </row>
    <row r="9" spans="1:15" ht="18" customHeight="1">
      <c r="A9" s="1178">
        <v>3</v>
      </c>
      <c r="B9" s="1182" t="s">
        <v>1697</v>
      </c>
      <c r="C9" s="1180">
        <v>2365745</v>
      </c>
      <c r="D9" s="1180">
        <v>2171989</v>
      </c>
      <c r="E9" s="1181">
        <f>+D9/C9*100</f>
        <v>91.80993725021082</v>
      </c>
      <c r="H9"/>
      <c r="I9" t="s">
        <v>121</v>
      </c>
      <c r="J9"/>
      <c r="K9"/>
      <c r="L9"/>
      <c r="M9"/>
      <c r="N9"/>
      <c r="O9"/>
    </row>
    <row r="10" spans="1:15" ht="18" customHeight="1">
      <c r="A10" s="1178">
        <v>4</v>
      </c>
      <c r="B10" s="1182" t="s">
        <v>1698</v>
      </c>
      <c r="C10" s="1180">
        <v>8720000</v>
      </c>
      <c r="D10" s="1180">
        <v>7462121</v>
      </c>
      <c r="E10" s="1181">
        <f>+D10/C10*100</f>
        <v>85.57478211009175</v>
      </c>
      <c r="H10" t="s">
        <v>121</v>
      </c>
      <c r="I10"/>
      <c r="J10"/>
      <c r="K10"/>
      <c r="L10"/>
      <c r="M10"/>
      <c r="N10"/>
      <c r="O10"/>
    </row>
    <row r="11" spans="1:15" ht="18" customHeight="1">
      <c r="A11" s="1183"/>
      <c r="B11" s="1184" t="s">
        <v>162</v>
      </c>
      <c r="C11" s="1185">
        <f>+C7+C8+C10</f>
        <v>36331000</v>
      </c>
      <c r="D11" s="1185">
        <f>+D7+D8+D9+D10</f>
        <v>35382779</v>
      </c>
      <c r="E11" s="1181">
        <f>+D11/C11*100</f>
        <v>97.3900498197132</v>
      </c>
      <c r="H11"/>
      <c r="I11"/>
      <c r="J11"/>
      <c r="K11"/>
      <c r="L11"/>
      <c r="M11"/>
      <c r="N11"/>
      <c r="O11"/>
    </row>
    <row r="12" spans="1:256" s="1182" customFormat="1" ht="18" customHeight="1">
      <c r="A12" s="1178">
        <v>5</v>
      </c>
      <c r="B12" s="1182" t="s">
        <v>1699</v>
      </c>
      <c r="C12" s="1180">
        <v>1000000</v>
      </c>
      <c r="D12" s="1180">
        <v>760090</v>
      </c>
      <c r="E12" s="1181">
        <f>+D12/C12*100</f>
        <v>76.009</v>
      </c>
      <c r="F12"/>
      <c r="G12"/>
      <c r="H12" s="386" t="s">
        <v>121</v>
      </c>
      <c r="I12"/>
      <c r="J12"/>
      <c r="K12"/>
      <c r="L12"/>
      <c r="M12"/>
      <c r="N12"/>
      <c r="O12"/>
      <c r="P12"/>
      <c r="R12" s="1186" t="s">
        <v>121</v>
      </c>
      <c r="S12" s="1180"/>
      <c r="U12" s="1186" t="s">
        <v>121</v>
      </c>
      <c r="V12" s="1180"/>
      <c r="X12" s="1186" t="s">
        <v>121</v>
      </c>
      <c r="Y12" s="1180"/>
      <c r="AA12" s="1186" t="s">
        <v>121</v>
      </c>
      <c r="AB12" s="1180"/>
      <c r="AD12" s="1186" t="s">
        <v>121</v>
      </c>
      <c r="AE12" s="1180"/>
      <c r="AG12" s="1186" t="s">
        <v>121</v>
      </c>
      <c r="AH12" s="1180"/>
      <c r="AJ12" s="1186" t="s">
        <v>121</v>
      </c>
      <c r="AK12" s="1180"/>
      <c r="AM12" s="1186" t="s">
        <v>121</v>
      </c>
      <c r="AN12" s="1180"/>
      <c r="AP12" s="1186" t="s">
        <v>121</v>
      </c>
      <c r="AQ12" s="1180"/>
      <c r="AS12" s="1186" t="s">
        <v>121</v>
      </c>
      <c r="AT12" s="1180"/>
      <c r="AV12" s="1186" t="s">
        <v>121</v>
      </c>
      <c r="AW12" s="1180"/>
      <c r="AY12" s="1186" t="s">
        <v>121</v>
      </c>
      <c r="AZ12" s="1180"/>
      <c r="BB12" s="1186" t="s">
        <v>121</v>
      </c>
      <c r="BC12" s="1180"/>
      <c r="BE12" s="1186" t="s">
        <v>121</v>
      </c>
      <c r="BF12" s="1180"/>
      <c r="BH12" s="1186" t="s">
        <v>121</v>
      </c>
      <c r="BI12" s="1180"/>
      <c r="BK12" s="1186" t="s">
        <v>121</v>
      </c>
      <c r="BL12" s="1180"/>
      <c r="BN12" s="1186" t="s">
        <v>121</v>
      </c>
      <c r="BO12" s="1180"/>
      <c r="BQ12" s="1186" t="s">
        <v>121</v>
      </c>
      <c r="BR12" s="1180"/>
      <c r="BT12" s="1186" t="s">
        <v>121</v>
      </c>
      <c r="BU12" s="1180"/>
      <c r="BW12" s="1186" t="s">
        <v>121</v>
      </c>
      <c r="BX12" s="1180"/>
      <c r="BZ12" s="1186" t="s">
        <v>121</v>
      </c>
      <c r="CA12" s="1180"/>
      <c r="CC12" s="1186" t="s">
        <v>121</v>
      </c>
      <c r="CD12" s="1180"/>
      <c r="CF12" s="1186" t="s">
        <v>121</v>
      </c>
      <c r="CG12" s="1180"/>
      <c r="CI12" s="1186" t="s">
        <v>121</v>
      </c>
      <c r="CJ12" s="1180"/>
      <c r="CL12" s="1186" t="s">
        <v>121</v>
      </c>
      <c r="CM12" s="1180"/>
      <c r="CO12" s="1186" t="s">
        <v>121</v>
      </c>
      <c r="CP12" s="1180"/>
      <c r="CR12" s="1186" t="s">
        <v>121</v>
      </c>
      <c r="CS12" s="1180"/>
      <c r="CU12" s="1186" t="s">
        <v>121</v>
      </c>
      <c r="CV12" s="1180"/>
      <c r="CX12" s="1186" t="s">
        <v>121</v>
      </c>
      <c r="CY12" s="1180"/>
      <c r="DA12" s="1186" t="s">
        <v>121</v>
      </c>
      <c r="DB12" s="1180"/>
      <c r="DD12" s="1186" t="s">
        <v>121</v>
      </c>
      <c r="DE12" s="1180"/>
      <c r="DG12" s="1186" t="s">
        <v>121</v>
      </c>
      <c r="DH12" s="1180"/>
      <c r="DJ12" s="1186" t="s">
        <v>121</v>
      </c>
      <c r="DK12" s="1180"/>
      <c r="DM12" s="1186" t="s">
        <v>121</v>
      </c>
      <c r="DN12" s="1180"/>
      <c r="DP12" s="1186" t="s">
        <v>121</v>
      </c>
      <c r="DQ12" s="1180"/>
      <c r="DS12" s="1186" t="s">
        <v>121</v>
      </c>
      <c r="DT12" s="1180"/>
      <c r="DV12" s="1186" t="s">
        <v>121</v>
      </c>
      <c r="DW12" s="1180"/>
      <c r="DY12" s="1186" t="s">
        <v>121</v>
      </c>
      <c r="DZ12" s="1180"/>
      <c r="EB12" s="1186" t="s">
        <v>121</v>
      </c>
      <c r="EC12" s="1180"/>
      <c r="EE12" s="1186" t="s">
        <v>121</v>
      </c>
      <c r="EF12" s="1180"/>
      <c r="EH12" s="1186" t="s">
        <v>121</v>
      </c>
      <c r="EI12" s="1180"/>
      <c r="EK12" s="1186" t="s">
        <v>121</v>
      </c>
      <c r="EL12" s="1180"/>
      <c r="EN12" s="1186" t="s">
        <v>121</v>
      </c>
      <c r="EO12" s="1180"/>
      <c r="EQ12" s="1186" t="s">
        <v>121</v>
      </c>
      <c r="ER12" s="1180"/>
      <c r="ET12" s="1186" t="s">
        <v>121</v>
      </c>
      <c r="EU12" s="1180"/>
      <c r="EW12" s="1186" t="s">
        <v>121</v>
      </c>
      <c r="EX12" s="1180"/>
      <c r="EZ12" s="1186" t="s">
        <v>121</v>
      </c>
      <c r="FA12" s="1180"/>
      <c r="FC12" s="1186" t="s">
        <v>121</v>
      </c>
      <c r="FD12" s="1180"/>
      <c r="FF12" s="1186" t="s">
        <v>121</v>
      </c>
      <c r="FG12" s="1180"/>
      <c r="FI12" s="1186" t="s">
        <v>121</v>
      </c>
      <c r="FJ12" s="1180"/>
      <c r="FL12" s="1186" t="s">
        <v>121</v>
      </c>
      <c r="FM12" s="1180"/>
      <c r="FO12" s="1186" t="s">
        <v>121</v>
      </c>
      <c r="FP12" s="1180"/>
      <c r="FR12" s="1186" t="s">
        <v>121</v>
      </c>
      <c r="FS12" s="1180"/>
      <c r="FU12" s="1186" t="s">
        <v>121</v>
      </c>
      <c r="FV12" s="1180"/>
      <c r="FX12" s="1186" t="s">
        <v>121</v>
      </c>
      <c r="FY12" s="1180"/>
      <c r="GA12" s="1186" t="s">
        <v>121</v>
      </c>
      <c r="GB12" s="1180"/>
      <c r="GD12" s="1186" t="s">
        <v>121</v>
      </c>
      <c r="GE12" s="1180"/>
      <c r="GG12" s="1186" t="s">
        <v>121</v>
      </c>
      <c r="GH12" s="1180"/>
      <c r="GJ12" s="1186" t="s">
        <v>121</v>
      </c>
      <c r="GK12" s="1180"/>
      <c r="GM12" s="1186" t="s">
        <v>121</v>
      </c>
      <c r="GN12" s="1180"/>
      <c r="GP12" s="1186" t="s">
        <v>121</v>
      </c>
      <c r="GQ12" s="1180"/>
      <c r="GS12" s="1186" t="s">
        <v>121</v>
      </c>
      <c r="GT12" s="1180"/>
      <c r="GV12" s="1186" t="s">
        <v>121</v>
      </c>
      <c r="GW12" s="1180"/>
      <c r="GY12" s="1186" t="s">
        <v>121</v>
      </c>
      <c r="GZ12" s="1180"/>
      <c r="HB12" s="1186" t="s">
        <v>121</v>
      </c>
      <c r="HC12" s="1180"/>
      <c r="HE12" s="1186" t="s">
        <v>121</v>
      </c>
      <c r="HF12" s="1180"/>
      <c r="HH12" s="1186" t="s">
        <v>121</v>
      </c>
      <c r="HI12" s="1180"/>
      <c r="HK12" s="1186" t="s">
        <v>121</v>
      </c>
      <c r="HL12" s="1180"/>
      <c r="HN12" s="1186" t="s">
        <v>121</v>
      </c>
      <c r="HO12" s="1180"/>
      <c r="HQ12" s="1186" t="s">
        <v>121</v>
      </c>
      <c r="HR12" s="1180"/>
      <c r="HT12" s="1186" t="s">
        <v>121</v>
      </c>
      <c r="HU12" s="1180"/>
      <c r="HW12" s="1186" t="s">
        <v>121</v>
      </c>
      <c r="HX12" s="1180"/>
      <c r="HZ12" s="1186" t="s">
        <v>121</v>
      </c>
      <c r="IA12" s="1180"/>
      <c r="IC12" s="1186" t="s">
        <v>121</v>
      </c>
      <c r="ID12" s="1180"/>
      <c r="IF12" s="1186" t="s">
        <v>121</v>
      </c>
      <c r="IG12" s="1180"/>
      <c r="II12" s="1186" t="s">
        <v>121</v>
      </c>
      <c r="IJ12" s="1180"/>
      <c r="IL12" s="1186" t="s">
        <v>121</v>
      </c>
      <c r="IM12" s="1180"/>
      <c r="IO12" s="1186" t="s">
        <v>121</v>
      </c>
      <c r="IP12" s="1180"/>
      <c r="IR12" s="1186" t="s">
        <v>121</v>
      </c>
      <c r="IS12" s="1180"/>
      <c r="IU12" s="1186" t="s">
        <v>121</v>
      </c>
      <c r="IV12" s="1180"/>
    </row>
    <row r="13" spans="1:15" ht="18" customHeight="1">
      <c r="A13" s="1178"/>
      <c r="B13" s="1182"/>
      <c r="C13" s="1180"/>
      <c r="D13" s="1180"/>
      <c r="E13" s="1181"/>
      <c r="H13"/>
      <c r="I13" t="s">
        <v>121</v>
      </c>
      <c r="J13"/>
      <c r="K13"/>
      <c r="L13"/>
      <c r="M13"/>
      <c r="N13"/>
      <c r="O13"/>
    </row>
    <row r="14" spans="1:15" s="1093" customFormat="1" ht="12.75">
      <c r="A14" s="1187" t="s">
        <v>187</v>
      </c>
      <c r="B14" s="1187"/>
      <c r="C14" s="1188">
        <f>+C11+C12</f>
        <v>37331000</v>
      </c>
      <c r="D14" s="1188">
        <f>+D11+D12</f>
        <v>36142869</v>
      </c>
      <c r="E14" s="1189">
        <f>+D14/C14*100</f>
        <v>96.81730733170824</v>
      </c>
      <c r="H14"/>
      <c r="I14" t="s">
        <v>121</v>
      </c>
      <c r="J14"/>
      <c r="K14"/>
      <c r="L14"/>
      <c r="M14"/>
      <c r="N14"/>
      <c r="O14"/>
    </row>
    <row r="15" spans="2:15" ht="21" customHeight="1">
      <c r="B15" s="1093"/>
      <c r="C15" s="266" t="s">
        <v>121</v>
      </c>
      <c r="D15" s="266"/>
      <c r="E15" s="1190"/>
      <c r="F15"/>
      <c r="G15"/>
      <c r="H15"/>
      <c r="I15"/>
      <c r="J15"/>
      <c r="K15"/>
      <c r="L15" s="386" t="s">
        <v>121</v>
      </c>
      <c r="M15"/>
      <c r="N15"/>
      <c r="O15"/>
    </row>
    <row r="16" spans="2:15" ht="12.75">
      <c r="B16" s="266" t="s">
        <v>165</v>
      </c>
      <c r="C16" s="267" t="s">
        <v>121</v>
      </c>
      <c r="D16" s="267"/>
      <c r="E16" s="516" t="s">
        <v>278</v>
      </c>
      <c r="F16"/>
      <c r="G16"/>
      <c r="H16"/>
      <c r="I16"/>
      <c r="J16"/>
      <c r="K16"/>
      <c r="L16"/>
      <c r="M16"/>
      <c r="N16"/>
      <c r="O16"/>
    </row>
    <row r="17" spans="2:15" ht="12.75">
      <c r="B17" s="268"/>
      <c r="C17" s="268"/>
      <c r="D17" s="268"/>
      <c r="E17" s="517"/>
      <c r="F17"/>
      <c r="G17"/>
      <c r="I17" s="515" t="s">
        <v>121</v>
      </c>
      <c r="J17"/>
      <c r="K17"/>
      <c r="L17"/>
      <c r="M17"/>
      <c r="N17"/>
      <c r="O17"/>
    </row>
    <row r="18" spans="1:14" ht="12.75" customHeight="1">
      <c r="A18" s="1191"/>
      <c r="B18" s="269" t="s">
        <v>1700</v>
      </c>
      <c r="C18" s="269"/>
      <c r="D18" s="269"/>
      <c r="E18" s="516" t="s">
        <v>1701</v>
      </c>
      <c r="F18"/>
      <c r="G18"/>
      <c r="H18" s="1191"/>
      <c r="K18"/>
      <c r="L18"/>
      <c r="M18"/>
      <c r="N18"/>
    </row>
    <row r="19" spans="1:14" s="1191" customFormat="1" ht="28.5" customHeight="1">
      <c r="A19" s="12"/>
      <c r="B19" s="268"/>
      <c r="C19" s="268"/>
      <c r="D19" s="268"/>
      <c r="E19" s="517"/>
      <c r="F19" s="866"/>
      <c r="G19" s="866"/>
      <c r="H19" s="1164" t="s">
        <v>121</v>
      </c>
      <c r="K19"/>
      <c r="L19"/>
      <c r="M19"/>
      <c r="N19"/>
    </row>
    <row r="20" spans="2:7" ht="12.75">
      <c r="B20" s="1093"/>
      <c r="C20"/>
      <c r="D20"/>
      <c r="E20" s="515"/>
      <c r="F20"/>
      <c r="G20"/>
    </row>
    <row r="21" spans="3:7" ht="12.75">
      <c r="C21" s="157"/>
      <c r="D21" s="157"/>
      <c r="E21" s="1192"/>
      <c r="F21"/>
      <c r="G21"/>
    </row>
    <row r="23" spans="1:5" ht="12.75">
      <c r="A23"/>
      <c r="B23"/>
      <c r="C23"/>
      <c r="D23"/>
      <c r="E23"/>
    </row>
  </sheetData>
  <sheetProtection selectLockedCells="1" selectUnlockedCells="1"/>
  <mergeCells count="5">
    <mergeCell ref="A1:E1"/>
    <mergeCell ref="A3:A4"/>
    <mergeCell ref="B3:B4"/>
    <mergeCell ref="A14:B14"/>
    <mergeCell ref="B18:C18"/>
  </mergeCells>
  <printOptions/>
  <pageMargins left="0.7" right="0.7" top="1.14375" bottom="1.14375" header="0.5118055555555555" footer="0.5118055555555555"/>
  <pageSetup horizontalDpi="300" verticalDpi="300" orientation="landscape" paperSize="9" scale="87"/>
</worksheet>
</file>

<file path=xl/worksheets/sheet36.xml><?xml version="1.0" encoding="utf-8"?>
<worksheet xmlns="http://schemas.openxmlformats.org/spreadsheetml/2006/main" xmlns:r="http://schemas.openxmlformats.org/officeDocument/2006/relationships">
  <dimension ref="A3:L502"/>
  <sheetViews>
    <sheetView workbookViewId="0" topLeftCell="A1">
      <selection activeCell="A1" sqref="A1"/>
    </sheetView>
  </sheetViews>
  <sheetFormatPr defaultColWidth="9.00390625" defaultRowHeight="14.25"/>
  <cols>
    <col min="1" max="1" width="10.00390625" style="0" customWidth="1"/>
    <col min="2" max="2" width="9.25390625" style="0" customWidth="1"/>
    <col min="3" max="3" width="28.75390625" style="0" customWidth="1"/>
    <col min="4" max="254" width="8.50390625" style="0" customWidth="1"/>
    <col min="255" max="16384" width="10.50390625" style="0" customWidth="1"/>
  </cols>
  <sheetData>
    <row r="2" ht="12.75" hidden="1"/>
    <row r="3" spans="2:3" ht="48.75" customHeight="1">
      <c r="B3" s="1193" t="s">
        <v>1702</v>
      </c>
      <c r="C3" s="1193"/>
    </row>
    <row r="4" spans="2:3" ht="12.75">
      <c r="B4" s="1194"/>
      <c r="C4" s="1195" t="s">
        <v>1703</v>
      </c>
    </row>
    <row r="5" spans="1:3" ht="24.75" customHeight="1">
      <c r="A5" s="1196" t="s">
        <v>1285</v>
      </c>
      <c r="B5" s="1197" t="s">
        <v>282</v>
      </c>
      <c r="C5" s="1196" t="s">
        <v>1704</v>
      </c>
    </row>
    <row r="6" spans="1:3" ht="7.5" customHeight="1" hidden="1">
      <c r="A6" s="1196"/>
      <c r="B6" s="1196"/>
      <c r="C6" s="1196"/>
    </row>
    <row r="7" spans="1:3" ht="20.25" customHeight="1">
      <c r="A7" s="1198">
        <v>1000017</v>
      </c>
      <c r="B7" s="1199"/>
      <c r="C7" s="1200" t="s">
        <v>302</v>
      </c>
    </row>
    <row r="8" spans="1:3" ht="27" customHeight="1">
      <c r="A8" s="1198">
        <v>1000017</v>
      </c>
      <c r="B8" s="1199" t="s">
        <v>513</v>
      </c>
      <c r="C8" s="1200" t="s">
        <v>520</v>
      </c>
    </row>
    <row r="9" spans="1:3" ht="24" customHeight="1">
      <c r="A9" s="1198">
        <v>1000025</v>
      </c>
      <c r="B9" s="1199"/>
      <c r="C9" s="1200" t="s">
        <v>1705</v>
      </c>
    </row>
    <row r="10" spans="1:3" ht="22.5" customHeight="1">
      <c r="A10" s="1198">
        <v>1000025</v>
      </c>
      <c r="B10" s="1199" t="s">
        <v>513</v>
      </c>
      <c r="C10" s="1200" t="s">
        <v>521</v>
      </c>
    </row>
    <row r="11" spans="1:3" ht="24" customHeight="1">
      <c r="A11" s="1198">
        <v>1000074</v>
      </c>
      <c r="B11" s="1199" t="s">
        <v>513</v>
      </c>
      <c r="C11" s="1200" t="s">
        <v>522</v>
      </c>
    </row>
    <row r="12" spans="1:3" ht="31.5" customHeight="1">
      <c r="A12" s="1198">
        <v>1000116</v>
      </c>
      <c r="B12" s="1199"/>
      <c r="C12" s="1200" t="s">
        <v>321</v>
      </c>
    </row>
    <row r="13" spans="1:3" ht="35.25" customHeight="1">
      <c r="A13" s="1198">
        <v>1000116</v>
      </c>
      <c r="B13" s="1199" t="s">
        <v>513</v>
      </c>
      <c r="C13" s="1200" t="s">
        <v>523</v>
      </c>
    </row>
    <row r="14" spans="1:3" ht="25.5" customHeight="1">
      <c r="A14" s="1198">
        <v>1000124</v>
      </c>
      <c r="B14" s="1199"/>
      <c r="C14" s="1201" t="s">
        <v>494</v>
      </c>
    </row>
    <row r="15" spans="1:3" ht="36" customHeight="1">
      <c r="A15" s="1198">
        <v>1000124</v>
      </c>
      <c r="B15" s="1199" t="s">
        <v>513</v>
      </c>
      <c r="C15" s="1200" t="s">
        <v>527</v>
      </c>
    </row>
    <row r="16" spans="1:3" ht="34.5" customHeight="1">
      <c r="A16" s="1198">
        <v>1000132</v>
      </c>
      <c r="B16" s="1199"/>
      <c r="C16" s="1200" t="s">
        <v>446</v>
      </c>
    </row>
    <row r="17" spans="1:3" ht="39.75" customHeight="1">
      <c r="A17" s="1198">
        <v>1000132</v>
      </c>
      <c r="B17" s="1199" t="s">
        <v>513</v>
      </c>
      <c r="C17" s="1200" t="s">
        <v>528</v>
      </c>
    </row>
    <row r="18" spans="1:3" ht="25.5" customHeight="1">
      <c r="A18" s="1198">
        <v>1000140</v>
      </c>
      <c r="B18" s="1199" t="s">
        <v>513</v>
      </c>
      <c r="C18" s="1200" t="s">
        <v>529</v>
      </c>
    </row>
    <row r="19" spans="1:3" ht="27.75" customHeight="1">
      <c r="A19" s="1198">
        <v>1000157</v>
      </c>
      <c r="B19" s="1199"/>
      <c r="C19" s="1200" t="s">
        <v>1706</v>
      </c>
    </row>
    <row r="20" spans="1:3" ht="27" customHeight="1">
      <c r="A20" s="1202">
        <v>1000165</v>
      </c>
      <c r="B20" s="1203"/>
      <c r="C20" s="1204" t="s">
        <v>318</v>
      </c>
    </row>
    <row r="21" spans="1:3" ht="34.5" customHeight="1">
      <c r="A21" s="1198">
        <v>1000165</v>
      </c>
      <c r="B21" s="1199" t="s">
        <v>513</v>
      </c>
      <c r="C21" s="1200" t="s">
        <v>524</v>
      </c>
    </row>
    <row r="22" spans="1:3" ht="28.5" customHeight="1">
      <c r="A22" s="1198">
        <v>1000173</v>
      </c>
      <c r="B22" s="1199" t="s">
        <v>121</v>
      </c>
      <c r="C22" s="1200" t="s">
        <v>530</v>
      </c>
    </row>
    <row r="23" spans="1:3" ht="12.75">
      <c r="A23" s="1198">
        <v>1000173</v>
      </c>
      <c r="B23" s="1199" t="s">
        <v>513</v>
      </c>
      <c r="C23" s="1200" t="s">
        <v>530</v>
      </c>
    </row>
    <row r="24" spans="1:3" ht="31.5" customHeight="1">
      <c r="A24" s="1198">
        <v>1000181</v>
      </c>
      <c r="B24" s="1199"/>
      <c r="C24" s="1205" t="s">
        <v>323</v>
      </c>
    </row>
    <row r="25" spans="1:3" ht="12.75">
      <c r="A25" s="1206">
        <v>1000207</v>
      </c>
      <c r="B25" s="1207"/>
      <c r="C25" s="1208" t="s">
        <v>326</v>
      </c>
    </row>
    <row r="26" spans="1:3" ht="12.75">
      <c r="A26" s="1209">
        <v>1000207</v>
      </c>
      <c r="B26" s="1210" t="s">
        <v>327</v>
      </c>
      <c r="C26" s="1211" t="s">
        <v>328</v>
      </c>
    </row>
    <row r="27" spans="1:3" ht="12.75">
      <c r="A27" s="1209">
        <v>1000207</v>
      </c>
      <c r="B27" s="1210" t="s">
        <v>329</v>
      </c>
      <c r="C27" s="1211" t="s">
        <v>330</v>
      </c>
    </row>
    <row r="28" spans="1:3" ht="12.75">
      <c r="A28" s="1212">
        <v>1000207</v>
      </c>
      <c r="B28" s="1213"/>
      <c r="C28" s="1214" t="s">
        <v>326</v>
      </c>
    </row>
    <row r="29" spans="1:3" ht="53.25" customHeight="1">
      <c r="A29" s="1209">
        <v>1000207</v>
      </c>
      <c r="B29" s="1210" t="s">
        <v>513</v>
      </c>
      <c r="C29" s="1200" t="s">
        <v>514</v>
      </c>
    </row>
    <row r="30" spans="1:3" ht="12.75">
      <c r="A30" s="1209">
        <v>1000207</v>
      </c>
      <c r="B30" s="1210" t="s">
        <v>327</v>
      </c>
      <c r="C30" s="1215" t="s">
        <v>328</v>
      </c>
    </row>
    <row r="31" spans="1:3" ht="12.75">
      <c r="A31" s="1209">
        <v>1000207</v>
      </c>
      <c r="B31" s="1210" t="s">
        <v>329</v>
      </c>
      <c r="C31" s="1215" t="s">
        <v>330</v>
      </c>
    </row>
    <row r="32" spans="1:3" ht="30.75" customHeight="1">
      <c r="A32" s="1198">
        <v>1000215</v>
      </c>
      <c r="B32" s="1199"/>
      <c r="C32" s="1200" t="s">
        <v>325</v>
      </c>
    </row>
    <row r="33" spans="1:3" ht="12.75">
      <c r="A33" s="1198">
        <v>1000215</v>
      </c>
      <c r="B33" s="1216"/>
      <c r="C33" s="1200" t="s">
        <v>325</v>
      </c>
    </row>
    <row r="34" spans="1:3" ht="12.75">
      <c r="A34" s="1206">
        <v>1000215</v>
      </c>
      <c r="B34" s="1207"/>
      <c r="C34" s="1217" t="s">
        <v>325</v>
      </c>
    </row>
    <row r="35" spans="1:3" ht="12.75">
      <c r="A35" s="1209">
        <v>1000215</v>
      </c>
      <c r="B35" s="1218"/>
      <c r="C35" s="1215" t="s">
        <v>394</v>
      </c>
    </row>
    <row r="36" spans="1:3" ht="12.75">
      <c r="A36" s="1209">
        <v>1000215</v>
      </c>
      <c r="B36" s="1218"/>
      <c r="C36" s="1215" t="s">
        <v>395</v>
      </c>
    </row>
    <row r="37" spans="1:3" ht="12.75">
      <c r="A37" s="1209">
        <v>1000215</v>
      </c>
      <c r="B37" s="1218"/>
      <c r="C37" s="1215" t="s">
        <v>396</v>
      </c>
    </row>
    <row r="38" spans="1:3" ht="12.75">
      <c r="A38" s="1209">
        <v>1000215</v>
      </c>
      <c r="B38" s="1218"/>
      <c r="C38" s="1215" t="s">
        <v>397</v>
      </c>
    </row>
    <row r="39" spans="1:3" ht="12.75">
      <c r="A39" s="1209">
        <v>1000215</v>
      </c>
      <c r="B39" s="1219"/>
      <c r="C39" s="1211" t="s">
        <v>325</v>
      </c>
    </row>
    <row r="40" spans="1:3" ht="12.75">
      <c r="A40" s="1209">
        <v>1000215</v>
      </c>
      <c r="B40" s="1210"/>
      <c r="C40" s="1215" t="s">
        <v>325</v>
      </c>
    </row>
    <row r="41" spans="1:3" ht="26.25" customHeight="1">
      <c r="A41" s="1220">
        <v>1000215</v>
      </c>
      <c r="B41" s="1218" t="s">
        <v>513</v>
      </c>
      <c r="C41" s="1221" t="s">
        <v>531</v>
      </c>
    </row>
    <row r="42" spans="1:3" ht="33.75" customHeight="1">
      <c r="A42" s="1198">
        <v>1000272</v>
      </c>
      <c r="B42" s="1199"/>
      <c r="C42" s="1200" t="s">
        <v>491</v>
      </c>
    </row>
    <row r="43" spans="1:3" ht="36.75" customHeight="1">
      <c r="A43" s="1222">
        <v>1000272</v>
      </c>
      <c r="B43" s="1223"/>
      <c r="C43" s="1224" t="s">
        <v>491</v>
      </c>
    </row>
    <row r="44" spans="1:3" ht="46.5" customHeight="1">
      <c r="A44" s="1198">
        <v>1100015</v>
      </c>
      <c r="B44" s="1199" t="s">
        <v>513</v>
      </c>
      <c r="C44" s="1200" t="s">
        <v>1707</v>
      </c>
    </row>
    <row r="45" spans="1:3" ht="54" customHeight="1">
      <c r="A45" s="1225">
        <v>1100015</v>
      </c>
      <c r="B45" s="1216"/>
      <c r="C45" s="1226" t="s">
        <v>287</v>
      </c>
    </row>
    <row r="46" spans="1:3" ht="42.75" customHeight="1">
      <c r="A46" s="1225">
        <v>1100023</v>
      </c>
      <c r="B46" s="1216"/>
      <c r="C46" s="1226" t="s">
        <v>288</v>
      </c>
    </row>
    <row r="47" spans="1:3" ht="22.5" customHeight="1">
      <c r="A47" s="1198">
        <v>1100023</v>
      </c>
      <c r="B47" s="1199"/>
      <c r="C47" s="1200" t="s">
        <v>289</v>
      </c>
    </row>
    <row r="48" spans="1:3" ht="22.5" customHeight="1">
      <c r="A48" s="1198">
        <v>1100023</v>
      </c>
      <c r="B48" s="1199"/>
      <c r="C48" s="1200" t="s">
        <v>290</v>
      </c>
    </row>
    <row r="49" spans="1:3" ht="40.5" customHeight="1">
      <c r="A49" s="1198">
        <v>1100023</v>
      </c>
      <c r="B49" s="1199"/>
      <c r="C49" s="1200" t="s">
        <v>291</v>
      </c>
    </row>
    <row r="50" spans="1:3" ht="37.5" customHeight="1">
      <c r="A50" s="1198">
        <v>1100031</v>
      </c>
      <c r="B50" s="1199"/>
      <c r="C50" s="1205" t="s">
        <v>1708</v>
      </c>
    </row>
    <row r="51" spans="1:3" ht="32.25" customHeight="1">
      <c r="A51" s="1198">
        <v>1100031</v>
      </c>
      <c r="B51" s="1199"/>
      <c r="C51" s="1205" t="s">
        <v>1709</v>
      </c>
    </row>
    <row r="52" spans="1:3" ht="39" customHeight="1">
      <c r="A52" s="1198">
        <v>1100031</v>
      </c>
      <c r="B52" s="1199"/>
      <c r="C52" s="1205" t="s">
        <v>1710</v>
      </c>
    </row>
    <row r="53" spans="1:3" ht="30.75" customHeight="1">
      <c r="A53" s="1198">
        <v>1100031</v>
      </c>
      <c r="B53" s="1199"/>
      <c r="C53" s="1205" t="s">
        <v>1711</v>
      </c>
    </row>
    <row r="54" spans="1:3" ht="41.25" customHeight="1">
      <c r="A54" s="1198">
        <v>1100031</v>
      </c>
      <c r="B54" s="1199"/>
      <c r="C54" s="1205" t="s">
        <v>1712</v>
      </c>
    </row>
    <row r="55" spans="1:3" ht="33.75" customHeight="1">
      <c r="A55" s="1198">
        <v>1100031</v>
      </c>
      <c r="B55" s="1199"/>
      <c r="C55" s="1205" t="s">
        <v>1713</v>
      </c>
    </row>
    <row r="56" spans="1:3" ht="54.75" customHeight="1">
      <c r="A56" s="1198">
        <v>1100032</v>
      </c>
      <c r="B56" s="1199"/>
      <c r="C56" s="1200" t="s">
        <v>1714</v>
      </c>
    </row>
    <row r="57" spans="1:3" ht="46.5" customHeight="1">
      <c r="A57" s="1198">
        <v>1100032</v>
      </c>
      <c r="B57" s="1199"/>
      <c r="C57" s="1200" t="s">
        <v>379</v>
      </c>
    </row>
    <row r="58" spans="1:3" ht="53.25" customHeight="1">
      <c r="A58" s="1198">
        <v>1100033</v>
      </c>
      <c r="B58" s="1199"/>
      <c r="C58" s="1200" t="s">
        <v>1715</v>
      </c>
    </row>
    <row r="59" spans="1:3" ht="61.5" customHeight="1">
      <c r="A59" s="1198">
        <v>1100033</v>
      </c>
      <c r="B59" s="1199"/>
      <c r="C59" s="1200" t="s">
        <v>380</v>
      </c>
    </row>
    <row r="60" spans="1:3" ht="60" customHeight="1">
      <c r="A60" s="1198">
        <v>1100034</v>
      </c>
      <c r="B60" s="1199"/>
      <c r="C60" s="1200" t="s">
        <v>1716</v>
      </c>
    </row>
    <row r="61" spans="1:3" ht="57.75" customHeight="1">
      <c r="A61" s="1198">
        <v>1100034</v>
      </c>
      <c r="B61" s="1199"/>
      <c r="C61" s="1200" t="s">
        <v>381</v>
      </c>
    </row>
    <row r="62" spans="1:3" ht="40.5" customHeight="1">
      <c r="A62" s="1225">
        <v>1100049</v>
      </c>
      <c r="B62" s="1227"/>
      <c r="C62" s="1226" t="s">
        <v>292</v>
      </c>
    </row>
    <row r="63" spans="1:3" ht="25.5" customHeight="1">
      <c r="A63" s="1198">
        <v>1100049</v>
      </c>
      <c r="B63" s="1199"/>
      <c r="C63" s="1200" t="s">
        <v>293</v>
      </c>
    </row>
    <row r="64" spans="1:3" ht="23.25" customHeight="1">
      <c r="A64" s="1198">
        <v>1100049</v>
      </c>
      <c r="B64" s="1199"/>
      <c r="C64" s="1200" t="s">
        <v>294</v>
      </c>
    </row>
    <row r="65" spans="1:3" ht="40.5" customHeight="1">
      <c r="A65" s="1202">
        <v>1100049</v>
      </c>
      <c r="B65" s="1203"/>
      <c r="C65" s="1204" t="s">
        <v>1717</v>
      </c>
    </row>
    <row r="66" spans="1:3" ht="35.25" customHeight="1">
      <c r="A66" s="1202">
        <v>1100049</v>
      </c>
      <c r="B66" s="1203"/>
      <c r="C66" s="1204" t="s">
        <v>1718</v>
      </c>
    </row>
    <row r="67" spans="1:3" ht="33" customHeight="1">
      <c r="A67" s="1202">
        <v>1100049</v>
      </c>
      <c r="B67" s="1203"/>
      <c r="C67" s="1204" t="s">
        <v>1719</v>
      </c>
    </row>
    <row r="68" spans="1:3" ht="32.25" customHeight="1">
      <c r="A68" s="1202">
        <v>1100049</v>
      </c>
      <c r="B68" s="1203"/>
      <c r="C68" s="1204" t="s">
        <v>1720</v>
      </c>
    </row>
    <row r="69" spans="1:3" ht="33.75" customHeight="1">
      <c r="A69" s="1202">
        <v>1100049</v>
      </c>
      <c r="B69" s="1203"/>
      <c r="C69" s="1204" t="s">
        <v>1721</v>
      </c>
    </row>
    <row r="70" spans="1:3" ht="34.5" customHeight="1">
      <c r="A70" s="1202">
        <v>1100049</v>
      </c>
      <c r="B70" s="1203"/>
      <c r="C70" s="1204" t="s">
        <v>1722</v>
      </c>
    </row>
    <row r="71" spans="1:3" ht="48.75" customHeight="1">
      <c r="A71" s="1198">
        <v>1100056</v>
      </c>
      <c r="B71" s="1199"/>
      <c r="C71" s="1200" t="s">
        <v>295</v>
      </c>
    </row>
    <row r="72" spans="1:3" ht="30" customHeight="1">
      <c r="A72" s="1198">
        <v>1100064</v>
      </c>
      <c r="B72" s="1199"/>
      <c r="C72" s="1200" t="s">
        <v>1723</v>
      </c>
    </row>
    <row r="73" spans="1:3" ht="38.25" customHeight="1">
      <c r="A73" s="1198">
        <v>1100064</v>
      </c>
      <c r="B73" s="1199" t="s">
        <v>513</v>
      </c>
      <c r="C73" s="1200" t="s">
        <v>518</v>
      </c>
    </row>
    <row r="74" spans="1:3" ht="36.75" customHeight="1">
      <c r="A74" s="1198">
        <v>1100064</v>
      </c>
      <c r="B74" s="1199"/>
      <c r="C74" s="1200" t="s">
        <v>249</v>
      </c>
    </row>
    <row r="75" spans="1:3" ht="30.75" customHeight="1">
      <c r="A75" s="1198">
        <v>1100072</v>
      </c>
      <c r="B75" s="1199"/>
      <c r="C75" s="1200" t="s">
        <v>250</v>
      </c>
    </row>
    <row r="76" spans="1:3" ht="38.25" customHeight="1">
      <c r="A76" s="1198">
        <v>1100072</v>
      </c>
      <c r="B76" s="1199"/>
      <c r="C76" s="1205" t="s">
        <v>385</v>
      </c>
    </row>
    <row r="77" spans="1:3" ht="31.5" customHeight="1">
      <c r="A77" s="1198">
        <v>1100072</v>
      </c>
      <c r="B77" s="1199" t="s">
        <v>513</v>
      </c>
      <c r="C77" s="1200" t="s">
        <v>519</v>
      </c>
    </row>
    <row r="78" spans="1:3" ht="35.25" customHeight="1">
      <c r="A78" s="1198">
        <v>1100080</v>
      </c>
      <c r="B78" s="1199"/>
      <c r="C78" s="1200" t="s">
        <v>299</v>
      </c>
    </row>
    <row r="79" spans="1:3" ht="33" customHeight="1">
      <c r="A79" s="1198">
        <v>1100081</v>
      </c>
      <c r="B79" s="1199"/>
      <c r="C79" s="1200" t="s">
        <v>300</v>
      </c>
    </row>
    <row r="80" spans="1:3" ht="34.5" customHeight="1">
      <c r="A80" s="1198">
        <v>1100084</v>
      </c>
      <c r="B80" s="1199"/>
      <c r="C80" s="1200" t="s">
        <v>300</v>
      </c>
    </row>
    <row r="81" spans="1:3" ht="12.75">
      <c r="A81" s="1198">
        <v>1200013</v>
      </c>
      <c r="B81" s="1199"/>
      <c r="C81" s="1200" t="s">
        <v>1724</v>
      </c>
    </row>
    <row r="82" spans="1:3" ht="35.25" customHeight="1">
      <c r="A82" s="1198">
        <v>1200039</v>
      </c>
      <c r="B82" s="1199" t="s">
        <v>513</v>
      </c>
      <c r="C82" s="1200" t="s">
        <v>251</v>
      </c>
    </row>
    <row r="83" spans="1:3" ht="27.75" customHeight="1">
      <c r="A83" s="1198">
        <v>1200039</v>
      </c>
      <c r="B83" s="1199"/>
      <c r="C83" s="1200" t="s">
        <v>251</v>
      </c>
    </row>
    <row r="84" spans="1:3" ht="28.5" customHeight="1">
      <c r="A84" s="1198">
        <v>1200047</v>
      </c>
      <c r="B84" s="1199" t="s">
        <v>513</v>
      </c>
      <c r="C84" s="1200" t="s">
        <v>252</v>
      </c>
    </row>
    <row r="85" spans="1:3" ht="26.25" customHeight="1">
      <c r="A85" s="1198">
        <v>1200055</v>
      </c>
      <c r="B85" s="1199"/>
      <c r="C85" s="1200" t="s">
        <v>301</v>
      </c>
    </row>
    <row r="86" spans="1:3" ht="22.5" customHeight="1">
      <c r="A86" s="1198">
        <v>1200055</v>
      </c>
      <c r="B86" s="1199" t="s">
        <v>513</v>
      </c>
      <c r="C86" s="1200" t="s">
        <v>301</v>
      </c>
    </row>
    <row r="87" spans="1:3" ht="29.25" customHeight="1">
      <c r="A87" s="1198">
        <v>1200055</v>
      </c>
      <c r="B87" s="1199"/>
      <c r="C87" s="1200" t="s">
        <v>301</v>
      </c>
    </row>
    <row r="88" spans="1:3" ht="33.75" customHeight="1">
      <c r="A88" s="1198">
        <v>1200056</v>
      </c>
      <c r="B88" s="1199"/>
      <c r="C88" s="1200" t="s">
        <v>1725</v>
      </c>
    </row>
    <row r="89" spans="1:3" ht="18" customHeight="1">
      <c r="A89" s="1198">
        <v>1200056</v>
      </c>
      <c r="B89" s="1199" t="s">
        <v>513</v>
      </c>
      <c r="C89" s="1200" t="s">
        <v>303</v>
      </c>
    </row>
    <row r="90" spans="1:3" ht="33.75" customHeight="1">
      <c r="A90" s="1198">
        <v>1200057</v>
      </c>
      <c r="B90" s="1199"/>
      <c r="C90" s="1200" t="s">
        <v>322</v>
      </c>
    </row>
    <row r="91" spans="1:3" ht="16.5" customHeight="1">
      <c r="A91" s="1198">
        <v>1200057</v>
      </c>
      <c r="B91" s="1199" t="s">
        <v>513</v>
      </c>
      <c r="C91" s="1200" t="s">
        <v>322</v>
      </c>
    </row>
    <row r="92" spans="1:3" ht="12.75">
      <c r="A92" s="1228">
        <v>1200062</v>
      </c>
      <c r="B92" s="1229"/>
      <c r="C92" s="1230" t="s">
        <v>473</v>
      </c>
    </row>
    <row r="93" spans="1:3" ht="38.25" customHeight="1">
      <c r="A93" s="1209">
        <v>1200063</v>
      </c>
      <c r="B93" s="1231"/>
      <c r="C93" s="1232" t="s">
        <v>486</v>
      </c>
    </row>
    <row r="94" spans="1:3" ht="34.5" customHeight="1">
      <c r="A94" s="1198">
        <v>1200064</v>
      </c>
      <c r="B94" s="1199"/>
      <c r="C94" s="1200" t="s">
        <v>487</v>
      </c>
    </row>
    <row r="95" spans="1:3" ht="44.25" customHeight="1">
      <c r="A95" s="1198">
        <v>1200065</v>
      </c>
      <c r="B95" s="1199"/>
      <c r="C95" s="1200" t="s">
        <v>488</v>
      </c>
    </row>
    <row r="96" spans="1:3" ht="12.75">
      <c r="A96" s="1233">
        <v>1200070</v>
      </c>
      <c r="B96" s="1234"/>
      <c r="C96" s="1235" t="s">
        <v>474</v>
      </c>
    </row>
    <row r="97" spans="1:3" ht="12.75">
      <c r="A97" s="1202">
        <v>1200070</v>
      </c>
      <c r="B97" s="1236"/>
      <c r="C97" s="1232" t="s">
        <v>1726</v>
      </c>
    </row>
    <row r="98" spans="1:3" ht="24.75" customHeight="1">
      <c r="A98" s="1202">
        <v>1200070</v>
      </c>
      <c r="B98" s="1203"/>
      <c r="C98" s="1232" t="s">
        <v>476</v>
      </c>
    </row>
    <row r="99" spans="1:3" ht="12.75">
      <c r="A99" s="1202">
        <v>1200070</v>
      </c>
      <c r="B99" s="1229"/>
      <c r="C99" s="1232" t="s">
        <v>474</v>
      </c>
    </row>
    <row r="100" spans="1:3" ht="21" customHeight="1">
      <c r="A100" s="1198">
        <v>1200088</v>
      </c>
      <c r="B100" s="1199"/>
      <c r="C100" s="1205" t="s">
        <v>1727</v>
      </c>
    </row>
    <row r="101" spans="1:3" ht="37.5" customHeight="1">
      <c r="A101" s="1198">
        <v>1300029</v>
      </c>
      <c r="B101" s="1199"/>
      <c r="C101" s="1205" t="s">
        <v>402</v>
      </c>
    </row>
    <row r="102" spans="1:3" ht="27" customHeight="1">
      <c r="A102" s="1198">
        <v>1300037</v>
      </c>
      <c r="B102" s="1199" t="s">
        <v>412</v>
      </c>
      <c r="C102" s="1205" t="s">
        <v>413</v>
      </c>
    </row>
    <row r="103" spans="1:3" ht="27" customHeight="1">
      <c r="A103" s="1198">
        <v>1300037</v>
      </c>
      <c r="B103" s="1199" t="s">
        <v>327</v>
      </c>
      <c r="C103" s="1205" t="s">
        <v>414</v>
      </c>
    </row>
    <row r="104" spans="1:3" ht="36.75" customHeight="1">
      <c r="A104" s="1198">
        <v>1300038</v>
      </c>
      <c r="B104" s="1199"/>
      <c r="C104" s="1205" t="s">
        <v>417</v>
      </c>
    </row>
    <row r="105" spans="1:3" ht="31.5" customHeight="1">
      <c r="A105" s="1198">
        <v>1300039</v>
      </c>
      <c r="B105" s="1199"/>
      <c r="C105" s="1205" t="s">
        <v>418</v>
      </c>
    </row>
    <row r="106" spans="1:3" ht="26.25" customHeight="1">
      <c r="A106" s="1198">
        <v>1300040</v>
      </c>
      <c r="B106" s="1199"/>
      <c r="C106" s="1200" t="s">
        <v>409</v>
      </c>
    </row>
    <row r="107" spans="1:3" ht="12.75">
      <c r="A107" s="1198">
        <v>1300041</v>
      </c>
      <c r="B107" s="1199"/>
      <c r="C107" s="1205" t="s">
        <v>423</v>
      </c>
    </row>
    <row r="108" spans="1:3" ht="13.5" customHeight="1">
      <c r="A108" s="1198">
        <v>1300042</v>
      </c>
      <c r="B108" s="1199"/>
      <c r="C108" s="1200" t="s">
        <v>431</v>
      </c>
    </row>
    <row r="109" spans="1:3" ht="15" customHeight="1">
      <c r="A109" s="1198">
        <v>1300043</v>
      </c>
      <c r="B109" s="1199"/>
      <c r="C109" s="1200" t="s">
        <v>432</v>
      </c>
    </row>
    <row r="110" spans="1:3" ht="46.5" customHeight="1">
      <c r="A110" s="1198">
        <v>1300044</v>
      </c>
      <c r="B110" s="1199"/>
      <c r="C110" s="1205" t="s">
        <v>403</v>
      </c>
    </row>
    <row r="111" spans="1:3" ht="42.75" customHeight="1">
      <c r="A111" s="1198">
        <v>1300046</v>
      </c>
      <c r="B111" s="1199"/>
      <c r="C111" s="1205" t="s">
        <v>405</v>
      </c>
    </row>
    <row r="112" spans="1:3" ht="43.5" customHeight="1">
      <c r="A112" s="1198">
        <v>1300047</v>
      </c>
      <c r="B112" s="1199"/>
      <c r="C112" s="1205" t="s">
        <v>1728</v>
      </c>
    </row>
    <row r="113" spans="1:3" ht="38.25" customHeight="1">
      <c r="A113" s="1198">
        <v>1300129</v>
      </c>
      <c r="B113" s="1199"/>
      <c r="C113" s="1205" t="s">
        <v>444</v>
      </c>
    </row>
    <row r="114" spans="1:3" ht="36.75" customHeight="1">
      <c r="A114" s="1198">
        <v>1300130</v>
      </c>
      <c r="B114" s="1199"/>
      <c r="C114" s="1205" t="s">
        <v>445</v>
      </c>
    </row>
    <row r="115" spans="1:3" ht="50.25" customHeight="1">
      <c r="A115" s="1225">
        <v>1300136</v>
      </c>
      <c r="B115" s="1216"/>
      <c r="C115" s="1237" t="s">
        <v>425</v>
      </c>
    </row>
    <row r="116" spans="1:3" ht="51.75" customHeight="1">
      <c r="A116" s="1198">
        <v>1300136</v>
      </c>
      <c r="B116" s="1199" t="s">
        <v>424</v>
      </c>
      <c r="C116" s="1205" t="s">
        <v>425</v>
      </c>
    </row>
    <row r="117" spans="1:3" ht="24.75" customHeight="1">
      <c r="A117" s="1233">
        <v>1300169</v>
      </c>
      <c r="B117" s="1238"/>
      <c r="C117" s="1239" t="s">
        <v>419</v>
      </c>
    </row>
    <row r="118" spans="1:3" ht="23.25" customHeight="1">
      <c r="A118" s="1198">
        <v>1300169</v>
      </c>
      <c r="B118" s="1199" t="s">
        <v>327</v>
      </c>
      <c r="C118" s="1205" t="s">
        <v>420</v>
      </c>
    </row>
    <row r="119" spans="1:3" ht="22.5" customHeight="1">
      <c r="A119" s="1198">
        <v>1300169</v>
      </c>
      <c r="B119" s="1199" t="s">
        <v>421</v>
      </c>
      <c r="C119" s="1205" t="s">
        <v>422</v>
      </c>
    </row>
    <row r="120" spans="1:3" ht="38.25" customHeight="1">
      <c r="A120" s="1240">
        <v>1300177</v>
      </c>
      <c r="B120" s="1241"/>
      <c r="C120" s="1200" t="s">
        <v>448</v>
      </c>
    </row>
    <row r="121" spans="1:3" ht="27" customHeight="1">
      <c r="A121" s="1198">
        <v>1300185</v>
      </c>
      <c r="B121" s="1199"/>
      <c r="C121" s="1200" t="s">
        <v>430</v>
      </c>
    </row>
    <row r="122" spans="1:3" ht="38.25" customHeight="1">
      <c r="A122" s="1202">
        <v>1500024</v>
      </c>
      <c r="B122" s="1203"/>
      <c r="C122" s="1224" t="s">
        <v>548</v>
      </c>
    </row>
    <row r="123" spans="1:3" ht="25.5" customHeight="1">
      <c r="A123" s="1198">
        <v>1600097</v>
      </c>
      <c r="B123" s="1199"/>
      <c r="C123" s="1200" t="s">
        <v>556</v>
      </c>
    </row>
    <row r="124" spans="1:3" ht="28.5" customHeight="1">
      <c r="A124" s="1225">
        <v>1700038</v>
      </c>
      <c r="B124" s="1216"/>
      <c r="C124" s="1226" t="s">
        <v>1729</v>
      </c>
    </row>
    <row r="125" spans="1:3" ht="33.75" customHeight="1">
      <c r="A125" s="1198">
        <v>1700038</v>
      </c>
      <c r="B125" s="1199"/>
      <c r="C125" s="1200" t="s">
        <v>350</v>
      </c>
    </row>
    <row r="126" spans="1:3" ht="12.75">
      <c r="A126" s="1198">
        <v>1700038</v>
      </c>
      <c r="B126" s="1199"/>
      <c r="C126" s="1200" t="s">
        <v>351</v>
      </c>
    </row>
    <row r="127" spans="1:3" ht="12.75">
      <c r="A127" s="1198">
        <v>1700038</v>
      </c>
      <c r="B127" s="1199"/>
      <c r="C127" s="1200" t="s">
        <v>1730</v>
      </c>
    </row>
    <row r="128" spans="1:3" ht="12.75">
      <c r="A128" s="1198">
        <v>1700054</v>
      </c>
      <c r="B128" s="1199"/>
      <c r="C128" s="1200" t="s">
        <v>353</v>
      </c>
    </row>
    <row r="129" spans="1:3" ht="12.75">
      <c r="A129" s="1198">
        <v>1700055</v>
      </c>
      <c r="B129" s="1199"/>
      <c r="C129" s="1200" t="s">
        <v>354</v>
      </c>
    </row>
    <row r="130" spans="1:3" ht="12.75">
      <c r="A130" s="1198">
        <v>1700061</v>
      </c>
      <c r="B130" s="1199" t="s">
        <v>513</v>
      </c>
      <c r="C130" s="1200" t="s">
        <v>526</v>
      </c>
    </row>
    <row r="131" spans="1:3" ht="12.75">
      <c r="A131" s="1198">
        <v>1700061</v>
      </c>
      <c r="B131" s="1199"/>
      <c r="C131" s="1200" t="s">
        <v>552</v>
      </c>
    </row>
    <row r="132" spans="1:3" ht="12.75">
      <c r="A132" s="1198">
        <v>1700079</v>
      </c>
      <c r="B132" s="1199"/>
      <c r="C132" s="1200" t="s">
        <v>553</v>
      </c>
    </row>
    <row r="133" spans="1:3" ht="12.75">
      <c r="A133" s="1198">
        <v>1700087</v>
      </c>
      <c r="B133" s="1199"/>
      <c r="C133" s="1200" t="s">
        <v>551</v>
      </c>
    </row>
    <row r="134" spans="1:3" ht="12.75">
      <c r="A134" s="1198">
        <v>1700095</v>
      </c>
      <c r="B134" s="1199"/>
      <c r="C134" s="1200" t="s">
        <v>554</v>
      </c>
    </row>
    <row r="135" spans="1:3" ht="12.75">
      <c r="A135" s="1198">
        <v>1700103</v>
      </c>
      <c r="B135" s="1199"/>
      <c r="C135" s="1200" t="s">
        <v>555</v>
      </c>
    </row>
    <row r="136" spans="1:3" ht="12.75">
      <c r="A136" s="1198">
        <v>1900026</v>
      </c>
      <c r="B136" s="1199"/>
      <c r="C136" s="1200" t="s">
        <v>344</v>
      </c>
    </row>
    <row r="137" spans="1:3" ht="12.75">
      <c r="A137" s="1198">
        <v>1900026</v>
      </c>
      <c r="B137" s="1199" t="s">
        <v>513</v>
      </c>
      <c r="C137" s="1200" t="s">
        <v>344</v>
      </c>
    </row>
    <row r="138" spans="1:3" ht="12.75">
      <c r="A138" s="1198">
        <v>1900034</v>
      </c>
      <c r="B138" s="1199"/>
      <c r="C138" s="1200" t="s">
        <v>345</v>
      </c>
    </row>
    <row r="139" spans="1:3" ht="12.75">
      <c r="A139" s="1198">
        <v>1900035</v>
      </c>
      <c r="B139" s="1199"/>
      <c r="C139" s="1200" t="s">
        <v>346</v>
      </c>
    </row>
    <row r="140" spans="1:3" ht="12.75">
      <c r="A140" s="1198">
        <v>1900042</v>
      </c>
      <c r="B140" s="1199"/>
      <c r="C140" s="1200" t="s">
        <v>347</v>
      </c>
    </row>
    <row r="141" spans="1:3" ht="12.75">
      <c r="A141" s="1198">
        <v>2200103</v>
      </c>
      <c r="B141" s="1199"/>
      <c r="C141" s="1205" t="s">
        <v>304</v>
      </c>
    </row>
    <row r="142" spans="1:3" ht="12.75">
      <c r="A142" s="1198">
        <v>2200128</v>
      </c>
      <c r="B142" s="1199"/>
      <c r="C142" s="1200" t="s">
        <v>297</v>
      </c>
    </row>
    <row r="143" spans="1:3" ht="12.75">
      <c r="A143" s="1198">
        <v>2200131</v>
      </c>
      <c r="B143" s="1199"/>
      <c r="C143" s="1200" t="s">
        <v>406</v>
      </c>
    </row>
    <row r="144" spans="1:3" ht="12.75">
      <c r="A144" s="1242" t="s">
        <v>497</v>
      </c>
      <c r="B144" s="1243">
        <v>33</v>
      </c>
      <c r="C144" s="1244" t="s">
        <v>1731</v>
      </c>
    </row>
    <row r="145" spans="1:3" ht="12.75">
      <c r="A145" s="1198" t="s">
        <v>378</v>
      </c>
      <c r="B145" s="1199"/>
      <c r="C145" s="1205" t="s">
        <v>1705</v>
      </c>
    </row>
    <row r="146" spans="1:3" ht="12.75">
      <c r="A146" s="1245" t="s">
        <v>308</v>
      </c>
      <c r="B146" s="1199"/>
      <c r="C146" s="429" t="s">
        <v>309</v>
      </c>
    </row>
    <row r="147" spans="1:3" ht="12.75">
      <c r="A147" s="1198" t="s">
        <v>545</v>
      </c>
      <c r="B147" s="1199"/>
      <c r="C147" s="1200" t="s">
        <v>546</v>
      </c>
    </row>
    <row r="148" spans="1:3" ht="12.75">
      <c r="A148" s="1198" t="s">
        <v>389</v>
      </c>
      <c r="B148" s="1199"/>
      <c r="C148" s="1205" t="s">
        <v>321</v>
      </c>
    </row>
    <row r="149" spans="1:3" ht="12.75">
      <c r="A149" s="1198" t="s">
        <v>311</v>
      </c>
      <c r="B149" s="1199"/>
      <c r="C149" s="1200" t="s">
        <v>550</v>
      </c>
    </row>
    <row r="150" spans="1:3" ht="12.75">
      <c r="A150" s="1198" t="s">
        <v>313</v>
      </c>
      <c r="B150" s="1199"/>
      <c r="C150" s="1201" t="s">
        <v>1732</v>
      </c>
    </row>
    <row r="151" spans="1:3" ht="12.75">
      <c r="A151" s="1198" t="s">
        <v>315</v>
      </c>
      <c r="B151" s="1199"/>
      <c r="C151" s="1205" t="s">
        <v>1706</v>
      </c>
    </row>
    <row r="152" spans="1:3" ht="12.75">
      <c r="A152" s="1202" t="s">
        <v>317</v>
      </c>
      <c r="B152" s="1203"/>
      <c r="C152" s="1246" t="s">
        <v>1032</v>
      </c>
    </row>
    <row r="153" spans="1:3" ht="12.75">
      <c r="A153" s="1198" t="s">
        <v>319</v>
      </c>
      <c r="B153" s="1199"/>
      <c r="C153" s="1201" t="s">
        <v>320</v>
      </c>
    </row>
    <row r="154" spans="1:3" ht="12.75">
      <c r="A154" s="1198" t="s">
        <v>489</v>
      </c>
      <c r="B154" s="1199"/>
      <c r="C154" s="1200" t="s">
        <v>490</v>
      </c>
    </row>
    <row r="155" spans="1:3" ht="12.75">
      <c r="A155" s="1198" t="s">
        <v>489</v>
      </c>
      <c r="B155" s="1199" t="s">
        <v>513</v>
      </c>
      <c r="C155" s="1200" t="s">
        <v>525</v>
      </c>
    </row>
    <row r="156" spans="1:3" ht="12.75">
      <c r="A156" s="1198" t="s">
        <v>489</v>
      </c>
      <c r="B156" s="1199"/>
      <c r="C156" s="1200" t="s">
        <v>525</v>
      </c>
    </row>
    <row r="157" spans="1:3" ht="12.75">
      <c r="A157" s="1209" t="s">
        <v>449</v>
      </c>
      <c r="B157" s="1199" t="s">
        <v>450</v>
      </c>
      <c r="C157" s="1200" t="s">
        <v>451</v>
      </c>
    </row>
    <row r="158" spans="1:3" ht="12.75">
      <c r="A158" s="1228" t="s">
        <v>499</v>
      </c>
      <c r="B158" s="1247" t="s">
        <v>500</v>
      </c>
      <c r="C158" s="1248" t="s">
        <v>1733</v>
      </c>
    </row>
    <row r="159" spans="1:3" ht="12.75">
      <c r="A159" s="1202" t="s">
        <v>477</v>
      </c>
      <c r="B159" s="1203" t="s">
        <v>424</v>
      </c>
      <c r="C159" s="1232" t="s">
        <v>1734</v>
      </c>
    </row>
    <row r="160" spans="1:3" ht="12.75">
      <c r="A160" s="1225" t="s">
        <v>362</v>
      </c>
      <c r="B160" s="1216"/>
      <c r="C160" s="1237" t="s">
        <v>363</v>
      </c>
    </row>
    <row r="161" spans="1:3" ht="12.75">
      <c r="A161" s="1225" t="s">
        <v>370</v>
      </c>
      <c r="B161" s="1227"/>
      <c r="C161" s="1237" t="s">
        <v>292</v>
      </c>
    </row>
    <row r="162" spans="1:3" ht="12.75">
      <c r="A162" s="1198" t="s">
        <v>377</v>
      </c>
      <c r="B162" s="1199"/>
      <c r="C162" s="1205" t="s">
        <v>295</v>
      </c>
    </row>
    <row r="163" spans="1:3" ht="12.75">
      <c r="A163" s="1198" t="s">
        <v>383</v>
      </c>
      <c r="B163" s="1199"/>
      <c r="C163" s="1205" t="s">
        <v>384</v>
      </c>
    </row>
    <row r="164" spans="1:3" ht="12.75">
      <c r="A164" s="1198" t="s">
        <v>386</v>
      </c>
      <c r="B164" s="1199"/>
      <c r="C164" s="1205" t="s">
        <v>1735</v>
      </c>
    </row>
    <row r="165" spans="1:3" ht="12.75">
      <c r="A165" s="1233" t="s">
        <v>458</v>
      </c>
      <c r="B165" s="1238"/>
      <c r="C165" s="1235" t="s">
        <v>469</v>
      </c>
    </row>
    <row r="166" spans="1:3" ht="12.75">
      <c r="A166" s="1198" t="s">
        <v>458</v>
      </c>
      <c r="B166" s="1199"/>
      <c r="C166" s="1232" t="s">
        <v>470</v>
      </c>
    </row>
    <row r="167" spans="1:3" ht="12.75">
      <c r="A167" s="1198" t="s">
        <v>458</v>
      </c>
      <c r="B167" s="1199"/>
      <c r="C167" s="1232" t="s">
        <v>471</v>
      </c>
    </row>
    <row r="168" spans="1:3" ht="12.75">
      <c r="A168" s="1198" t="s">
        <v>481</v>
      </c>
      <c r="B168" s="1199"/>
      <c r="C168" s="1200" t="s">
        <v>1736</v>
      </c>
    </row>
    <row r="169" spans="1:3" ht="12.75">
      <c r="A169" s="1198" t="s">
        <v>464</v>
      </c>
      <c r="B169" s="1199"/>
      <c r="C169" s="1200" t="s">
        <v>252</v>
      </c>
    </row>
    <row r="170" spans="1:3" ht="12.75">
      <c r="A170" s="1198" t="s">
        <v>465</v>
      </c>
      <c r="B170" s="1199"/>
      <c r="C170" s="1200" t="s">
        <v>482</v>
      </c>
    </row>
    <row r="171" spans="1:3" ht="12.75">
      <c r="A171" s="1198" t="s">
        <v>465</v>
      </c>
      <c r="B171" s="1199" t="s">
        <v>513</v>
      </c>
      <c r="C171" s="1200" t="s">
        <v>482</v>
      </c>
    </row>
    <row r="172" spans="1:3" ht="12.75">
      <c r="A172" s="1198" t="s">
        <v>399</v>
      </c>
      <c r="B172" s="1199"/>
      <c r="C172" s="1205" t="s">
        <v>1737</v>
      </c>
    </row>
    <row r="173" spans="1:3" ht="12.75">
      <c r="A173" s="1233" t="s">
        <v>410</v>
      </c>
      <c r="B173" s="1249"/>
      <c r="C173" s="1239" t="s">
        <v>411</v>
      </c>
    </row>
    <row r="174" spans="1:3" ht="12.75">
      <c r="A174" s="1233" t="s">
        <v>415</v>
      </c>
      <c r="B174" s="1238"/>
      <c r="C174" s="1239" t="s">
        <v>416</v>
      </c>
    </row>
    <row r="175" spans="1:3" ht="12.75">
      <c r="A175" s="1198" t="s">
        <v>434</v>
      </c>
      <c r="B175" s="1199"/>
      <c r="C175" s="1205" t="s">
        <v>435</v>
      </c>
    </row>
    <row r="176" spans="1:3" ht="12.75">
      <c r="A176" s="1198" t="s">
        <v>426</v>
      </c>
      <c r="B176" s="1199"/>
      <c r="C176" s="1200" t="s">
        <v>427</v>
      </c>
    </row>
    <row r="177" spans="1:3" ht="12.75">
      <c r="A177" s="1198" t="s">
        <v>428</v>
      </c>
      <c r="B177" s="1199"/>
      <c r="C177" s="1200" t="s">
        <v>429</v>
      </c>
    </row>
    <row r="178" spans="1:3" ht="12.75">
      <c r="A178" s="1198" t="s">
        <v>436</v>
      </c>
      <c r="B178" s="1199"/>
      <c r="C178" s="1205" t="s">
        <v>437</v>
      </c>
    </row>
    <row r="179" spans="1:3" ht="12.75">
      <c r="A179" s="1198" t="s">
        <v>438</v>
      </c>
      <c r="B179" s="1199"/>
      <c r="C179" s="1205" t="s">
        <v>439</v>
      </c>
    </row>
    <row r="180" spans="1:3" ht="12.75">
      <c r="A180" s="1202" t="s">
        <v>440</v>
      </c>
      <c r="B180" s="1203"/>
      <c r="C180" s="1204" t="s">
        <v>441</v>
      </c>
    </row>
    <row r="181" spans="1:3" ht="12.75">
      <c r="A181" s="1202" t="s">
        <v>442</v>
      </c>
      <c r="B181" s="1203"/>
      <c r="C181" s="1204" t="s">
        <v>443</v>
      </c>
    </row>
    <row r="182" spans="1:3" ht="12.75">
      <c r="A182" s="1198" t="s">
        <v>407</v>
      </c>
      <c r="B182" s="1199"/>
      <c r="C182" s="1205" t="s">
        <v>408</v>
      </c>
    </row>
    <row r="183" spans="1:3" ht="12.75">
      <c r="A183" s="1198" t="s">
        <v>447</v>
      </c>
      <c r="B183" s="1199"/>
      <c r="C183" s="1205" t="s">
        <v>448</v>
      </c>
    </row>
    <row r="184" spans="1:3" ht="12.75">
      <c r="A184" s="1240" t="s">
        <v>557</v>
      </c>
      <c r="B184" s="1241"/>
      <c r="C184" s="1200" t="s">
        <v>558</v>
      </c>
    </row>
    <row r="185" spans="1:3" ht="12.75">
      <c r="A185" s="1240" t="s">
        <v>559</v>
      </c>
      <c r="B185" s="1241"/>
      <c r="C185" s="1200" t="s">
        <v>560</v>
      </c>
    </row>
    <row r="186" spans="1:3" ht="12.75">
      <c r="A186" s="1240" t="s">
        <v>561</v>
      </c>
      <c r="B186" s="1241"/>
      <c r="C186" s="1200" t="s">
        <v>562</v>
      </c>
    </row>
    <row r="187" spans="1:3" ht="12.75">
      <c r="A187" s="1250" t="s">
        <v>305</v>
      </c>
      <c r="B187" s="1241"/>
      <c r="C187" s="1251" t="s">
        <v>306</v>
      </c>
    </row>
    <row r="188" spans="1:3" ht="12.75">
      <c r="A188" s="1250" t="s">
        <v>483</v>
      </c>
      <c r="B188" s="1241"/>
      <c r="C188" s="1251" t="s">
        <v>484</v>
      </c>
    </row>
    <row r="189" spans="1:3" ht="12.75">
      <c r="A189" s="1252" t="s">
        <v>492</v>
      </c>
      <c r="B189" s="1203"/>
      <c r="C189" s="1253" t="s">
        <v>493</v>
      </c>
    </row>
    <row r="190" spans="1:3" ht="12.75">
      <c r="A190" s="1254" t="s">
        <v>492</v>
      </c>
      <c r="B190" s="1203" t="s">
        <v>513</v>
      </c>
      <c r="C190" s="1255" t="s">
        <v>493</v>
      </c>
    </row>
    <row r="191" spans="1:3" ht="12.75">
      <c r="A191" s="1252" t="s">
        <v>492</v>
      </c>
      <c r="B191" s="1203"/>
      <c r="C191" s="1253" t="s">
        <v>1738</v>
      </c>
    </row>
    <row r="192" spans="1:3" ht="12.75">
      <c r="A192" s="1198">
        <v>1000231</v>
      </c>
      <c r="B192" s="1199"/>
      <c r="C192" s="1205" t="s">
        <v>565</v>
      </c>
    </row>
    <row r="193" spans="1:3" ht="12.75">
      <c r="A193" s="1198">
        <v>1000231</v>
      </c>
      <c r="B193" s="1199" t="s">
        <v>566</v>
      </c>
      <c r="C193" s="1205" t="s">
        <v>1739</v>
      </c>
    </row>
    <row r="194" spans="1:3" ht="12.75">
      <c r="A194" s="1256">
        <v>1000033</v>
      </c>
      <c r="B194" s="1257"/>
      <c r="C194" s="1258" t="s">
        <v>570</v>
      </c>
    </row>
    <row r="195" spans="1:3" ht="12.75">
      <c r="A195" s="1259">
        <v>1000033</v>
      </c>
      <c r="B195" s="767" t="s">
        <v>327</v>
      </c>
      <c r="C195" s="1260" t="s">
        <v>571</v>
      </c>
    </row>
    <row r="196" spans="1:3" ht="12.75">
      <c r="A196" s="1259">
        <v>1000033</v>
      </c>
      <c r="B196" s="767">
        <v>21</v>
      </c>
      <c r="C196" s="1260" t="s">
        <v>572</v>
      </c>
    </row>
    <row r="197" spans="1:3" ht="12.75">
      <c r="A197" s="1261">
        <v>1000041</v>
      </c>
      <c r="B197" s="1262"/>
      <c r="C197" s="1258" t="s">
        <v>573</v>
      </c>
    </row>
    <row r="198" spans="1:3" ht="12.75">
      <c r="A198" s="1202">
        <v>1000041</v>
      </c>
      <c r="B198" s="1263">
        <v>22</v>
      </c>
      <c r="C198" s="1260" t="s">
        <v>574</v>
      </c>
    </row>
    <row r="199" spans="1:3" ht="12.75">
      <c r="A199" s="1202">
        <v>1000041</v>
      </c>
      <c r="B199" s="1263">
        <v>23</v>
      </c>
      <c r="C199" s="1260" t="s">
        <v>575</v>
      </c>
    </row>
    <row r="200" spans="1:3" ht="12.75">
      <c r="A200" s="1202">
        <v>1000041</v>
      </c>
      <c r="B200" s="1263">
        <v>25</v>
      </c>
      <c r="C200" s="1260" t="s">
        <v>576</v>
      </c>
    </row>
    <row r="201" spans="1:3" ht="12.75">
      <c r="A201" s="1202">
        <v>1000041</v>
      </c>
      <c r="B201" s="1263">
        <v>26</v>
      </c>
      <c r="C201" s="1260" t="s">
        <v>577</v>
      </c>
    </row>
    <row r="202" spans="1:3" ht="12.75">
      <c r="A202" s="1202">
        <v>1000041</v>
      </c>
      <c r="B202" s="1263" t="s">
        <v>327</v>
      </c>
      <c r="C202" s="1260" t="s">
        <v>1740</v>
      </c>
    </row>
    <row r="203" spans="1:3" ht="12.75">
      <c r="A203" s="1202">
        <v>1000041</v>
      </c>
      <c r="B203" s="1203" t="s">
        <v>327</v>
      </c>
      <c r="C203" s="1260" t="s">
        <v>579</v>
      </c>
    </row>
    <row r="204" spans="1:3" ht="12.75">
      <c r="A204" s="1202">
        <v>1000041</v>
      </c>
      <c r="B204" s="1203" t="s">
        <v>327</v>
      </c>
      <c r="C204" s="1260" t="s">
        <v>580</v>
      </c>
    </row>
    <row r="205" spans="1:3" ht="12.75">
      <c r="A205" s="1202">
        <v>1000041</v>
      </c>
      <c r="B205" s="1203">
        <v>24</v>
      </c>
      <c r="C205" s="1264" t="s">
        <v>581</v>
      </c>
    </row>
    <row r="206" spans="1:3" ht="12.75">
      <c r="A206" s="1202">
        <v>1000041</v>
      </c>
      <c r="B206" s="1203" t="s">
        <v>582</v>
      </c>
      <c r="C206" s="1264" t="s">
        <v>583</v>
      </c>
    </row>
    <row r="207" spans="1:3" ht="12.75">
      <c r="A207" s="1265">
        <v>1200055</v>
      </c>
      <c r="B207" s="1266"/>
      <c r="C207" s="1200" t="s">
        <v>301</v>
      </c>
    </row>
    <row r="208" spans="1:3" ht="12.75">
      <c r="A208" s="1228">
        <v>1000215</v>
      </c>
      <c r="B208" s="1203"/>
      <c r="C208" s="1267" t="s">
        <v>585</v>
      </c>
    </row>
    <row r="209" spans="1:3" ht="12.75">
      <c r="A209" s="1209" t="s">
        <v>586</v>
      </c>
      <c r="B209" s="1199"/>
      <c r="C209" s="1221" t="s">
        <v>587</v>
      </c>
    </row>
    <row r="210" spans="1:3" ht="12.75">
      <c r="A210" s="1268">
        <v>1000207</v>
      </c>
      <c r="B210" s="1269"/>
      <c r="C210" s="1270" t="s">
        <v>588</v>
      </c>
    </row>
    <row r="211" spans="1:3" ht="12.75">
      <c r="A211" s="1228">
        <v>1000207</v>
      </c>
      <c r="B211" s="1271" t="s">
        <v>327</v>
      </c>
      <c r="C211" s="1248" t="s">
        <v>589</v>
      </c>
    </row>
    <row r="212" spans="1:3" ht="12.75">
      <c r="A212" s="1228">
        <v>1000207</v>
      </c>
      <c r="B212" s="1271" t="s">
        <v>329</v>
      </c>
      <c r="C212" s="1248" t="s">
        <v>590</v>
      </c>
    </row>
    <row r="213" spans="1:3" ht="14.25" customHeight="1">
      <c r="A213" s="1272" t="s">
        <v>593</v>
      </c>
      <c r="B213" s="1273"/>
      <c r="C213" s="1274" t="s">
        <v>1741</v>
      </c>
    </row>
    <row r="214" spans="1:3" ht="13.5" customHeight="1">
      <c r="A214" s="1272" t="s">
        <v>595</v>
      </c>
      <c r="B214" s="1273"/>
      <c r="C214" s="1274" t="s">
        <v>1742</v>
      </c>
    </row>
    <row r="215" spans="1:3" ht="27" customHeight="1">
      <c r="A215" s="1272" t="s">
        <v>597</v>
      </c>
      <c r="B215" s="1273"/>
      <c r="C215" s="1274" t="s">
        <v>598</v>
      </c>
    </row>
    <row r="216" spans="1:3" ht="33" customHeight="1">
      <c r="A216" s="1272" t="s">
        <v>597</v>
      </c>
      <c r="B216" s="1273"/>
      <c r="C216" s="1274" t="s">
        <v>598</v>
      </c>
    </row>
    <row r="217" spans="1:3" ht="15" customHeight="1">
      <c r="A217" s="1252" t="s">
        <v>600</v>
      </c>
      <c r="B217" s="1275"/>
      <c r="C217" s="1253" t="s">
        <v>601</v>
      </c>
    </row>
    <row r="218" spans="1:3" ht="18.75" customHeight="1">
      <c r="A218" s="1252" t="s">
        <v>602</v>
      </c>
      <c r="B218" s="1275"/>
      <c r="C218" s="1253" t="s">
        <v>603</v>
      </c>
    </row>
    <row r="219" spans="1:3" ht="31.5" customHeight="1">
      <c r="A219" s="1276" t="s">
        <v>606</v>
      </c>
      <c r="B219" s="623"/>
      <c r="C219" s="814" t="s">
        <v>607</v>
      </c>
    </row>
    <row r="220" spans="1:3" ht="22.5" customHeight="1">
      <c r="A220" s="1252" t="s">
        <v>254</v>
      </c>
      <c r="B220" s="1275"/>
      <c r="C220" s="1253" t="s">
        <v>255</v>
      </c>
    </row>
    <row r="221" spans="1:3" ht="26.25" customHeight="1">
      <c r="A221" s="1252" t="s">
        <v>608</v>
      </c>
      <c r="B221" s="1275"/>
      <c r="C221" s="1253" t="s">
        <v>609</v>
      </c>
    </row>
    <row r="222" spans="1:3" ht="30.75" customHeight="1">
      <c r="A222" s="1252" t="s">
        <v>610</v>
      </c>
      <c r="B222" s="1275"/>
      <c r="C222" s="1253" t="s">
        <v>611</v>
      </c>
    </row>
    <row r="223" spans="1:3" ht="21" customHeight="1">
      <c r="A223" s="1252" t="s">
        <v>612</v>
      </c>
      <c r="B223" s="1275"/>
      <c r="C223" s="1253" t="s">
        <v>613</v>
      </c>
    </row>
    <row r="224" spans="1:3" ht="35.25" customHeight="1">
      <c r="A224" s="1277" t="s">
        <v>614</v>
      </c>
      <c r="B224" s="816" t="s">
        <v>121</v>
      </c>
      <c r="C224" s="817" t="s">
        <v>615</v>
      </c>
    </row>
    <row r="225" spans="1:3" ht="29.25" customHeight="1">
      <c r="A225" s="1252" t="s">
        <v>1743</v>
      </c>
      <c r="B225" s="1275"/>
      <c r="C225" s="1253" t="s">
        <v>1744</v>
      </c>
    </row>
    <row r="226" spans="1:3" ht="24.75" customHeight="1">
      <c r="A226" s="1252" t="s">
        <v>616</v>
      </c>
      <c r="B226" s="1275"/>
      <c r="C226" s="1253" t="s">
        <v>617</v>
      </c>
    </row>
    <row r="227" spans="1:3" ht="21.75" customHeight="1">
      <c r="A227" s="1252" t="s">
        <v>618</v>
      </c>
      <c r="B227" s="1275"/>
      <c r="C227" s="1253" t="s">
        <v>1745</v>
      </c>
    </row>
    <row r="228" spans="1:3" ht="39" customHeight="1">
      <c r="A228" s="1252" t="s">
        <v>621</v>
      </c>
      <c r="B228" s="1275"/>
      <c r="C228" s="1253" t="s">
        <v>1746</v>
      </c>
    </row>
    <row r="229" spans="1:3" ht="18.75" customHeight="1">
      <c r="A229" s="1252" t="s">
        <v>623</v>
      </c>
      <c r="B229" s="1275"/>
      <c r="C229" s="1253" t="s">
        <v>1747</v>
      </c>
    </row>
    <row r="230" spans="1:3" ht="27.75" customHeight="1">
      <c r="A230" s="1252" t="s">
        <v>625</v>
      </c>
      <c r="B230" s="1275"/>
      <c r="C230" s="1253" t="s">
        <v>1748</v>
      </c>
    </row>
    <row r="231" spans="1:3" ht="27" customHeight="1">
      <c r="A231" s="1252" t="s">
        <v>627</v>
      </c>
      <c r="B231" s="1275"/>
      <c r="C231" s="1253" t="s">
        <v>1749</v>
      </c>
    </row>
    <row r="232" spans="1:3" ht="15.75" customHeight="1">
      <c r="A232" s="1252" t="s">
        <v>629</v>
      </c>
      <c r="B232" s="1275"/>
      <c r="C232" s="1253" t="s">
        <v>1750</v>
      </c>
    </row>
    <row r="233" spans="1:3" ht="16.5" customHeight="1">
      <c r="A233" s="1252" t="s">
        <v>631</v>
      </c>
      <c r="B233" s="1275"/>
      <c r="C233" s="1253" t="s">
        <v>1751</v>
      </c>
    </row>
    <row r="234" spans="1:3" ht="27.75" customHeight="1">
      <c r="A234" s="1252" t="s">
        <v>634</v>
      </c>
      <c r="B234" s="1275"/>
      <c r="C234" s="1253" t="s">
        <v>635</v>
      </c>
    </row>
    <row r="235" spans="1:3" ht="31.5" customHeight="1">
      <c r="A235" s="1252" t="s">
        <v>636</v>
      </c>
      <c r="B235" s="1275"/>
      <c r="C235" s="1253" t="s">
        <v>637</v>
      </c>
    </row>
    <row r="236" spans="1:3" ht="30.75" customHeight="1">
      <c r="A236" s="1252" t="s">
        <v>638</v>
      </c>
      <c r="B236" s="1275"/>
      <c r="C236" s="1253" t="s">
        <v>639</v>
      </c>
    </row>
    <row r="237" spans="1:3" ht="27.75" customHeight="1">
      <c r="A237" s="1252" t="s">
        <v>640</v>
      </c>
      <c r="B237" s="1275"/>
      <c r="C237" s="1253" t="s">
        <v>641</v>
      </c>
    </row>
    <row r="238" spans="1:3" ht="34.5" customHeight="1">
      <c r="A238" s="1252" t="s">
        <v>642</v>
      </c>
      <c r="B238" s="1275"/>
      <c r="C238" s="1253" t="s">
        <v>643</v>
      </c>
    </row>
    <row r="239" spans="1:3" ht="32.25" customHeight="1">
      <c r="A239" s="1252" t="s">
        <v>644</v>
      </c>
      <c r="B239" s="1275"/>
      <c r="C239" s="1253" t="s">
        <v>645</v>
      </c>
    </row>
    <row r="240" spans="1:3" ht="25.5" customHeight="1">
      <c r="A240" s="1252" t="s">
        <v>646</v>
      </c>
      <c r="B240" s="1275"/>
      <c r="C240" s="1253" t="s">
        <v>647</v>
      </c>
    </row>
    <row r="241" spans="1:3" ht="33" customHeight="1">
      <c r="A241" s="1252" t="s">
        <v>648</v>
      </c>
      <c r="B241" s="1275"/>
      <c r="C241" s="1253" t="s">
        <v>649</v>
      </c>
    </row>
    <row r="242" spans="1:3" ht="27" customHeight="1">
      <c r="A242" s="1252" t="s">
        <v>492</v>
      </c>
      <c r="B242" s="1275"/>
      <c r="C242" s="1253" t="s">
        <v>493</v>
      </c>
    </row>
    <row r="243" spans="1:3" ht="19.5" customHeight="1">
      <c r="A243" s="1252" t="s">
        <v>652</v>
      </c>
      <c r="B243" s="1275"/>
      <c r="C243" s="1253" t="s">
        <v>653</v>
      </c>
    </row>
    <row r="244" spans="1:3" ht="27" customHeight="1">
      <c r="A244" s="1252" t="s">
        <v>654</v>
      </c>
      <c r="B244" s="1275"/>
      <c r="C244" s="1253" t="s">
        <v>655</v>
      </c>
    </row>
    <row r="245" spans="1:3" ht="20.25" customHeight="1">
      <c r="A245" s="1252" t="s">
        <v>656</v>
      </c>
      <c r="B245" s="1275"/>
      <c r="C245" s="1253" t="s">
        <v>657</v>
      </c>
    </row>
    <row r="246" spans="1:3" ht="23.25" customHeight="1">
      <c r="A246" s="1252" t="s">
        <v>658</v>
      </c>
      <c r="B246" s="1275"/>
      <c r="C246" s="1253" t="s">
        <v>659</v>
      </c>
    </row>
    <row r="247" spans="1:3" ht="29.25" customHeight="1">
      <c r="A247" s="1252" t="s">
        <v>660</v>
      </c>
      <c r="B247" s="1275"/>
      <c r="C247" s="1253" t="s">
        <v>661</v>
      </c>
    </row>
    <row r="248" spans="1:3" ht="27.75" customHeight="1">
      <c r="A248" s="1252" t="s">
        <v>662</v>
      </c>
      <c r="B248" s="1275"/>
      <c r="C248" s="1253" t="s">
        <v>663</v>
      </c>
    </row>
    <row r="249" spans="1:3" ht="30" customHeight="1">
      <c r="A249" s="1252" t="s">
        <v>664</v>
      </c>
      <c r="B249" s="1275"/>
      <c r="C249" s="1253" t="s">
        <v>665</v>
      </c>
    </row>
    <row r="250" spans="1:3" ht="22.5" customHeight="1">
      <c r="A250" s="1272" t="s">
        <v>666</v>
      </c>
      <c r="B250" s="1273"/>
      <c r="C250" s="1274" t="s">
        <v>667</v>
      </c>
    </row>
    <row r="251" spans="1:3" ht="21" customHeight="1">
      <c r="A251" s="1272" t="s">
        <v>668</v>
      </c>
      <c r="B251" s="1273"/>
      <c r="C251" s="1274" t="s">
        <v>669</v>
      </c>
    </row>
    <row r="252" spans="1:3" ht="25.5" customHeight="1">
      <c r="A252" s="1272" t="s">
        <v>670</v>
      </c>
      <c r="B252" s="1273"/>
      <c r="C252" s="1274" t="s">
        <v>671</v>
      </c>
    </row>
    <row r="253" spans="1:3" ht="24" customHeight="1">
      <c r="A253" s="1272" t="s">
        <v>672</v>
      </c>
      <c r="B253" s="1273"/>
      <c r="C253" s="1274" t="s">
        <v>673</v>
      </c>
    </row>
    <row r="254" spans="1:3" ht="25.5" customHeight="1">
      <c r="A254" s="1272" t="s">
        <v>674</v>
      </c>
      <c r="B254" s="1273"/>
      <c r="C254" s="1274" t="s">
        <v>675</v>
      </c>
    </row>
    <row r="255" spans="1:3" ht="31.5" customHeight="1">
      <c r="A255" s="1272" t="s">
        <v>676</v>
      </c>
      <c r="B255" s="1273"/>
      <c r="C255" s="1274" t="s">
        <v>677</v>
      </c>
    </row>
    <row r="256" spans="1:3" ht="27.75" customHeight="1">
      <c r="A256" s="1272" t="s">
        <v>678</v>
      </c>
      <c r="B256" s="1273"/>
      <c r="C256" s="1274" t="s">
        <v>679</v>
      </c>
    </row>
    <row r="257" spans="1:3" ht="22.5" customHeight="1">
      <c r="A257" s="1272" t="s">
        <v>680</v>
      </c>
      <c r="B257" s="1273"/>
      <c r="C257" s="1274" t="s">
        <v>681</v>
      </c>
    </row>
    <row r="258" spans="1:3" ht="25.5" customHeight="1">
      <c r="A258" s="1272" t="s">
        <v>682</v>
      </c>
      <c r="B258" s="1273"/>
      <c r="C258" s="1274" t="s">
        <v>1752</v>
      </c>
    </row>
    <row r="259" spans="1:3" ht="23.25" customHeight="1">
      <c r="A259" s="1272" t="s">
        <v>684</v>
      </c>
      <c r="B259" s="1273"/>
      <c r="C259" s="1274" t="s">
        <v>1753</v>
      </c>
    </row>
    <row r="260" spans="1:3" ht="20.25" customHeight="1">
      <c r="A260" s="1278"/>
      <c r="B260" s="1279"/>
      <c r="C260" s="1280" t="s">
        <v>686</v>
      </c>
    </row>
    <row r="261" spans="1:3" ht="29.25" customHeight="1">
      <c r="A261" s="1272" t="s">
        <v>687</v>
      </c>
      <c r="B261" s="1273"/>
      <c r="C261" s="1274" t="s">
        <v>1754</v>
      </c>
    </row>
    <row r="262" spans="1:3" ht="30" customHeight="1">
      <c r="A262" s="1272" t="s">
        <v>689</v>
      </c>
      <c r="B262" s="1273"/>
      <c r="C262" s="1274" t="s">
        <v>1755</v>
      </c>
    </row>
    <row r="263" spans="1:3" ht="27" customHeight="1">
      <c r="A263" s="1272" t="s">
        <v>691</v>
      </c>
      <c r="B263" s="1273"/>
      <c r="C263" s="1274" t="s">
        <v>1756</v>
      </c>
    </row>
    <row r="264" spans="1:3" ht="25.5" customHeight="1">
      <c r="A264" s="1272" t="s">
        <v>693</v>
      </c>
      <c r="B264" s="1273"/>
      <c r="C264" s="1274" t="s">
        <v>1757</v>
      </c>
    </row>
    <row r="265" spans="1:3" ht="30" customHeight="1">
      <c r="A265" s="1252" t="s">
        <v>695</v>
      </c>
      <c r="B265" s="1275"/>
      <c r="C265" s="1253" t="s">
        <v>1758</v>
      </c>
    </row>
    <row r="266" spans="1:3" ht="29.25" customHeight="1">
      <c r="A266" s="1252" t="s">
        <v>697</v>
      </c>
      <c r="B266" s="1275"/>
      <c r="C266" s="1253" t="s">
        <v>1759</v>
      </c>
    </row>
    <row r="267" spans="1:3" ht="30.75" customHeight="1">
      <c r="A267" s="1252" t="s">
        <v>699</v>
      </c>
      <c r="B267" s="1275"/>
      <c r="C267" s="1253" t="s">
        <v>1760</v>
      </c>
    </row>
    <row r="268" spans="1:3" ht="31.5" customHeight="1">
      <c r="A268" s="1252" t="s">
        <v>701</v>
      </c>
      <c r="B268" s="1275"/>
      <c r="C268" s="1253" t="s">
        <v>1761</v>
      </c>
    </row>
    <row r="269" spans="1:3" ht="29.25" customHeight="1">
      <c r="A269" s="1252" t="s">
        <v>703</v>
      </c>
      <c r="B269" s="1275"/>
      <c r="C269" s="1253" t="s">
        <v>1762</v>
      </c>
    </row>
    <row r="270" spans="1:3" ht="29.25" customHeight="1">
      <c r="A270" s="1252" t="s">
        <v>705</v>
      </c>
      <c r="B270" s="1275"/>
      <c r="C270" s="1253" t="s">
        <v>1763</v>
      </c>
    </row>
    <row r="271" spans="1:3" ht="32.25" customHeight="1">
      <c r="A271" s="1252" t="s">
        <v>707</v>
      </c>
      <c r="B271" s="1275"/>
      <c r="C271" s="1253" t="s">
        <v>1764</v>
      </c>
    </row>
    <row r="272" spans="1:3" ht="27" customHeight="1">
      <c r="A272" s="1252" t="s">
        <v>709</v>
      </c>
      <c r="B272" s="1275"/>
      <c r="C272" s="1253" t="s">
        <v>1765</v>
      </c>
    </row>
    <row r="273" spans="1:3" ht="33" customHeight="1">
      <c r="A273" s="1252" t="s">
        <v>711</v>
      </c>
      <c r="B273" s="1275"/>
      <c r="C273" s="1253" t="s">
        <v>1766</v>
      </c>
    </row>
    <row r="274" spans="1:3" ht="27.75" customHeight="1">
      <c r="A274" s="1252" t="s">
        <v>713</v>
      </c>
      <c r="B274" s="1275"/>
      <c r="C274" s="1253" t="s">
        <v>1767</v>
      </c>
    </row>
    <row r="275" spans="1:3" ht="33.75" customHeight="1">
      <c r="A275" s="1252" t="s">
        <v>715</v>
      </c>
      <c r="B275" s="1275"/>
      <c r="C275" s="1253" t="s">
        <v>1768</v>
      </c>
    </row>
    <row r="276" spans="1:3" ht="30" customHeight="1">
      <c r="A276" s="1252" t="s">
        <v>717</v>
      </c>
      <c r="B276" s="1275"/>
      <c r="C276" s="1253" t="s">
        <v>1769</v>
      </c>
    </row>
    <row r="277" spans="1:3" ht="26.25" customHeight="1">
      <c r="A277" s="1252" t="s">
        <v>719</v>
      </c>
      <c r="B277" s="1275"/>
      <c r="C277" s="1253" t="s">
        <v>1770</v>
      </c>
    </row>
    <row r="278" spans="1:3" ht="33.75" customHeight="1">
      <c r="A278" s="1252" t="s">
        <v>721</v>
      </c>
      <c r="B278" s="1275"/>
      <c r="C278" s="1253" t="s">
        <v>1771</v>
      </c>
    </row>
    <row r="279" spans="1:3" ht="31.5" customHeight="1">
      <c r="A279" s="1252" t="s">
        <v>723</v>
      </c>
      <c r="B279" s="1275"/>
      <c r="C279" s="1253" t="s">
        <v>1772</v>
      </c>
    </row>
    <row r="280" spans="1:3" ht="26.25" customHeight="1">
      <c r="A280" s="1252" t="s">
        <v>725</v>
      </c>
      <c r="B280" s="1275"/>
      <c r="C280" s="1253" t="s">
        <v>1773</v>
      </c>
    </row>
    <row r="281" spans="1:3" ht="18" customHeight="1">
      <c r="A281" s="1252" t="s">
        <v>727</v>
      </c>
      <c r="B281" s="1275"/>
      <c r="C281" s="1253" t="s">
        <v>1774</v>
      </c>
    </row>
    <row r="282" spans="1:3" ht="12.75">
      <c r="A282" s="1252" t="s">
        <v>729</v>
      </c>
      <c r="B282" s="1275"/>
      <c r="C282" s="1253" t="s">
        <v>1775</v>
      </c>
    </row>
    <row r="283" spans="1:3" ht="32.25" customHeight="1">
      <c r="A283" s="1252" t="s">
        <v>731</v>
      </c>
      <c r="B283" s="1275"/>
      <c r="C283" s="1253" t="s">
        <v>1776</v>
      </c>
    </row>
    <row r="284" spans="1:3" ht="21" customHeight="1">
      <c r="A284" s="1252" t="s">
        <v>733</v>
      </c>
      <c r="B284" s="1275"/>
      <c r="C284" s="1253" t="s">
        <v>1777</v>
      </c>
    </row>
    <row r="285" spans="1:3" ht="24.75" customHeight="1">
      <c r="A285" s="1252" t="s">
        <v>735</v>
      </c>
      <c r="B285" s="1275"/>
      <c r="C285" s="1253" t="s">
        <v>1778</v>
      </c>
    </row>
    <row r="286" spans="1:3" ht="33" customHeight="1">
      <c r="A286" s="1252" t="s">
        <v>737</v>
      </c>
      <c r="B286" s="1275"/>
      <c r="C286" s="1253" t="s">
        <v>1779</v>
      </c>
    </row>
    <row r="287" spans="1:3" ht="27.75" customHeight="1">
      <c r="A287" s="1252" t="s">
        <v>739</v>
      </c>
      <c r="B287" s="1275"/>
      <c r="C287" s="1253" t="s">
        <v>1780</v>
      </c>
    </row>
    <row r="288" spans="1:3" ht="30" customHeight="1">
      <c r="A288" s="1252" t="s">
        <v>741</v>
      </c>
      <c r="B288" s="1275"/>
      <c r="C288" s="1253" t="s">
        <v>1781</v>
      </c>
    </row>
    <row r="289" spans="1:3" ht="32.25" customHeight="1">
      <c r="A289" s="1252" t="s">
        <v>743</v>
      </c>
      <c r="B289" s="1275"/>
      <c r="C289" s="1253" t="s">
        <v>1782</v>
      </c>
    </row>
    <row r="290" spans="1:3" ht="30" customHeight="1">
      <c r="A290" s="1252" t="s">
        <v>745</v>
      </c>
      <c r="B290" s="1275"/>
      <c r="C290" s="1253" t="s">
        <v>1783</v>
      </c>
    </row>
    <row r="291" spans="1:3" ht="31.5" customHeight="1">
      <c r="A291" s="1252" t="s">
        <v>747</v>
      </c>
      <c r="B291" s="1275"/>
      <c r="C291" s="1253" t="s">
        <v>1784</v>
      </c>
    </row>
    <row r="292" spans="1:3" ht="21" customHeight="1">
      <c r="A292" s="1252" t="s">
        <v>749</v>
      </c>
      <c r="B292" s="1275"/>
      <c r="C292" s="1253" t="s">
        <v>1785</v>
      </c>
    </row>
    <row r="293" spans="1:3" ht="26.25" customHeight="1">
      <c r="A293" s="1281" t="s">
        <v>1786</v>
      </c>
      <c r="B293" s="623"/>
      <c r="C293" s="814" t="s">
        <v>607</v>
      </c>
    </row>
    <row r="294" spans="1:3" ht="27" customHeight="1">
      <c r="A294" s="1281" t="s">
        <v>1787</v>
      </c>
      <c r="B294" s="816" t="s">
        <v>121</v>
      </c>
      <c r="C294" s="817" t="s">
        <v>615</v>
      </c>
    </row>
    <row r="295" spans="1:3" ht="30.75" customHeight="1">
      <c r="A295" s="1252" t="s">
        <v>751</v>
      </c>
      <c r="B295" s="1275"/>
      <c r="C295" s="1253" t="s">
        <v>1788</v>
      </c>
    </row>
    <row r="296" spans="1:3" ht="25.5" customHeight="1">
      <c r="A296" s="1252" t="s">
        <v>753</v>
      </c>
      <c r="B296" s="1275"/>
      <c r="C296" s="1253" t="s">
        <v>1789</v>
      </c>
    </row>
    <row r="297" spans="1:3" ht="27.75" customHeight="1">
      <c r="A297" s="1252" t="s">
        <v>755</v>
      </c>
      <c r="B297" s="1275"/>
      <c r="C297" s="1253" t="s">
        <v>1790</v>
      </c>
    </row>
    <row r="298" spans="1:3" ht="16.5" customHeight="1">
      <c r="A298" s="1252" t="s">
        <v>757</v>
      </c>
      <c r="B298" s="1275"/>
      <c r="C298" s="1253" t="s">
        <v>1791</v>
      </c>
    </row>
    <row r="299" spans="1:3" ht="30" customHeight="1">
      <c r="A299" s="1252" t="s">
        <v>759</v>
      </c>
      <c r="B299" s="1275"/>
      <c r="C299" s="1253" t="s">
        <v>1792</v>
      </c>
    </row>
    <row r="300" spans="1:3" ht="39.75" customHeight="1">
      <c r="A300" s="1252" t="s">
        <v>761</v>
      </c>
      <c r="B300" s="1275"/>
      <c r="C300" s="1253" t="s">
        <v>1793</v>
      </c>
    </row>
    <row r="301" spans="1:3" ht="30.75" customHeight="1">
      <c r="A301" s="1252" t="s">
        <v>763</v>
      </c>
      <c r="B301" s="1275"/>
      <c r="C301" s="1253" t="s">
        <v>1794</v>
      </c>
    </row>
    <row r="302" spans="1:3" ht="35.25" customHeight="1">
      <c r="A302" s="1252" t="s">
        <v>765</v>
      </c>
      <c r="B302" s="1275"/>
      <c r="C302" s="1253" t="s">
        <v>1795</v>
      </c>
    </row>
    <row r="303" spans="1:3" ht="24.75" customHeight="1">
      <c r="A303" s="1252" t="s">
        <v>767</v>
      </c>
      <c r="B303" s="1275"/>
      <c r="C303" s="1253" t="s">
        <v>1796</v>
      </c>
    </row>
    <row r="304" spans="1:3" ht="31.5" customHeight="1">
      <c r="A304" s="1252" t="s">
        <v>769</v>
      </c>
      <c r="B304" s="1275"/>
      <c r="C304" s="1253" t="s">
        <v>1797</v>
      </c>
    </row>
    <row r="305" spans="1:3" ht="28.5" customHeight="1">
      <c r="A305" s="1252" t="s">
        <v>771</v>
      </c>
      <c r="B305" s="1275"/>
      <c r="C305" s="1253" t="s">
        <v>1798</v>
      </c>
    </row>
    <row r="306" spans="1:3" ht="24" customHeight="1">
      <c r="A306" s="1252" t="s">
        <v>773</v>
      </c>
      <c r="B306" s="1275"/>
      <c r="C306" s="1253" t="s">
        <v>1799</v>
      </c>
    </row>
    <row r="307" spans="1:3" ht="28.5" customHeight="1">
      <c r="A307" s="1252" t="s">
        <v>775</v>
      </c>
      <c r="B307" s="1275"/>
      <c r="C307" s="1253" t="s">
        <v>1800</v>
      </c>
    </row>
    <row r="308" spans="1:3" ht="29.25" customHeight="1">
      <c r="A308" s="1252" t="s">
        <v>777</v>
      </c>
      <c r="B308" s="1275"/>
      <c r="C308" s="1253" t="s">
        <v>1801</v>
      </c>
    </row>
    <row r="309" spans="1:3" ht="27" customHeight="1">
      <c r="A309" s="1252" t="s">
        <v>779</v>
      </c>
      <c r="B309" s="1275"/>
      <c r="C309" s="1253" t="s">
        <v>1802</v>
      </c>
    </row>
    <row r="310" spans="1:3" ht="24" customHeight="1">
      <c r="A310" s="1252" t="s">
        <v>781</v>
      </c>
      <c r="B310" s="1275"/>
      <c r="C310" s="1253" t="s">
        <v>1803</v>
      </c>
    </row>
    <row r="311" spans="1:3" ht="28.5" customHeight="1">
      <c r="A311" s="1252" t="s">
        <v>783</v>
      </c>
      <c r="B311" s="1275"/>
      <c r="C311" s="1253" t="s">
        <v>1804</v>
      </c>
    </row>
    <row r="312" spans="1:3" ht="24" customHeight="1">
      <c r="A312" s="1252" t="s">
        <v>785</v>
      </c>
      <c r="B312" s="1275"/>
      <c r="C312" s="1253" t="s">
        <v>1805</v>
      </c>
    </row>
    <row r="313" spans="1:3" ht="28.5" customHeight="1">
      <c r="A313" s="1252" t="s">
        <v>787</v>
      </c>
      <c r="B313" s="1275"/>
      <c r="C313" s="1253" t="s">
        <v>1806</v>
      </c>
    </row>
    <row r="314" spans="1:3" ht="24.75" customHeight="1">
      <c r="A314" s="1252" t="s">
        <v>789</v>
      </c>
      <c r="B314" s="1275"/>
      <c r="C314" s="1253" t="s">
        <v>1807</v>
      </c>
    </row>
    <row r="315" spans="1:3" ht="29.25" customHeight="1">
      <c r="A315" s="1252" t="s">
        <v>791</v>
      </c>
      <c r="B315" s="1275"/>
      <c r="C315" s="1253" t="s">
        <v>1808</v>
      </c>
    </row>
    <row r="316" spans="1:3" ht="27" customHeight="1">
      <c r="A316" s="1252" t="s">
        <v>793</v>
      </c>
      <c r="B316" s="1275"/>
      <c r="C316" s="1253" t="s">
        <v>1809</v>
      </c>
    </row>
    <row r="317" spans="1:3" ht="20.25" customHeight="1">
      <c r="A317" s="1252" t="s">
        <v>795</v>
      </c>
      <c r="B317" s="1275"/>
      <c r="C317" s="1253" t="s">
        <v>1810</v>
      </c>
    </row>
    <row r="318" spans="1:3" ht="21" customHeight="1">
      <c r="A318" s="1252" t="s">
        <v>797</v>
      </c>
      <c r="B318" s="1275"/>
      <c r="C318" s="1253" t="s">
        <v>1811</v>
      </c>
    </row>
    <row r="319" spans="1:3" ht="26.25" customHeight="1">
      <c r="A319" s="1278"/>
      <c r="B319" s="1279"/>
      <c r="C319" s="1280" t="s">
        <v>799</v>
      </c>
    </row>
    <row r="320" spans="1:3" ht="32.25" customHeight="1">
      <c r="A320" s="1252" t="s">
        <v>800</v>
      </c>
      <c r="B320" s="1275"/>
      <c r="C320" s="1253" t="s">
        <v>1812</v>
      </c>
    </row>
    <row r="321" spans="1:3" ht="22.5" customHeight="1">
      <c r="A321" s="1252" t="s">
        <v>802</v>
      </c>
      <c r="B321" s="1275"/>
      <c r="C321" s="1253" t="s">
        <v>1813</v>
      </c>
    </row>
    <row r="322" spans="1:3" ht="30.75" customHeight="1">
      <c r="A322" s="1252" t="s">
        <v>804</v>
      </c>
      <c r="B322" s="1275"/>
      <c r="C322" s="1253" t="s">
        <v>1814</v>
      </c>
    </row>
    <row r="323" spans="1:3" ht="32.25" customHeight="1">
      <c r="A323" s="1252" t="s">
        <v>806</v>
      </c>
      <c r="B323" s="1275"/>
      <c r="C323" s="1253" t="s">
        <v>1815</v>
      </c>
    </row>
    <row r="324" spans="1:3" ht="26.25" customHeight="1">
      <c r="A324" s="1252" t="s">
        <v>808</v>
      </c>
      <c r="B324" s="1275"/>
      <c r="C324" s="1253" t="s">
        <v>1816</v>
      </c>
    </row>
    <row r="325" spans="1:3" ht="21.75" customHeight="1">
      <c r="A325" s="1252" t="s">
        <v>810</v>
      </c>
      <c r="B325" s="1275"/>
      <c r="C325" s="1253" t="s">
        <v>1817</v>
      </c>
    </row>
    <row r="326" spans="1:3" ht="26.25" customHeight="1">
      <c r="A326" s="1282"/>
      <c r="B326" s="1283"/>
      <c r="C326" s="1280" t="s">
        <v>812</v>
      </c>
    </row>
    <row r="327" spans="1:3" ht="12.75">
      <c r="A327" s="1284" t="s">
        <v>813</v>
      </c>
      <c r="B327" s="1285"/>
      <c r="C327" s="1286" t="s">
        <v>1818</v>
      </c>
    </row>
    <row r="328" spans="1:3" ht="18" customHeight="1">
      <c r="A328" s="1284" t="s">
        <v>815</v>
      </c>
      <c r="B328" s="1285"/>
      <c r="C328" s="1286" t="s">
        <v>1819</v>
      </c>
    </row>
    <row r="329" spans="1:3" ht="52.5" customHeight="1">
      <c r="A329" s="1284" t="s">
        <v>817</v>
      </c>
      <c r="B329" s="1285"/>
      <c r="C329" s="1286" t="s">
        <v>1820</v>
      </c>
    </row>
    <row r="330" spans="1:3" ht="24.75" customHeight="1">
      <c r="A330" s="1284" t="s">
        <v>819</v>
      </c>
      <c r="B330" s="1285"/>
      <c r="C330" s="1286" t="s">
        <v>1821</v>
      </c>
    </row>
    <row r="331" spans="1:3" ht="19.5" customHeight="1">
      <c r="A331" s="1284" t="s">
        <v>821</v>
      </c>
      <c r="B331" s="1285"/>
      <c r="C331" s="1286" t="s">
        <v>1822</v>
      </c>
    </row>
    <row r="332" spans="1:3" ht="12.75">
      <c r="A332" s="1284" t="s">
        <v>823</v>
      </c>
      <c r="B332" s="1285"/>
      <c r="C332" s="1286" t="s">
        <v>824</v>
      </c>
    </row>
    <row r="333" spans="1:3" ht="19.5" customHeight="1">
      <c r="A333" s="1284" t="s">
        <v>825</v>
      </c>
      <c r="B333" s="1285"/>
      <c r="C333" s="1286" t="s">
        <v>1823</v>
      </c>
    </row>
    <row r="334" spans="1:3" ht="15" customHeight="1">
      <c r="A334" s="1284" t="s">
        <v>827</v>
      </c>
      <c r="B334" s="1285"/>
      <c r="C334" s="1286" t="s">
        <v>1824</v>
      </c>
    </row>
    <row r="335" spans="1:3" ht="30.75" customHeight="1">
      <c r="A335" s="1284" t="s">
        <v>829</v>
      </c>
      <c r="B335" s="1285"/>
      <c r="C335" s="1286" t="s">
        <v>1825</v>
      </c>
    </row>
    <row r="336" spans="1:3" ht="12.75">
      <c r="A336" s="1284" t="s">
        <v>831</v>
      </c>
      <c r="B336" s="1285"/>
      <c r="C336" s="1286" t="s">
        <v>1826</v>
      </c>
    </row>
    <row r="337" spans="1:3" ht="29.25" customHeight="1">
      <c r="A337" s="1284" t="s">
        <v>833</v>
      </c>
      <c r="B337" s="1285"/>
      <c r="C337" s="1286" t="s">
        <v>1827</v>
      </c>
    </row>
    <row r="338" spans="1:3" ht="27.75" customHeight="1">
      <c r="A338" s="1284" t="s">
        <v>835</v>
      </c>
      <c r="B338" s="1285"/>
      <c r="C338" s="1286" t="s">
        <v>1828</v>
      </c>
    </row>
    <row r="339" spans="1:3" ht="30" customHeight="1">
      <c r="A339" s="1284" t="s">
        <v>837</v>
      </c>
      <c r="B339" s="1285"/>
      <c r="C339" s="1286" t="s">
        <v>1829</v>
      </c>
    </row>
    <row r="340" spans="1:3" ht="17.25" customHeight="1">
      <c r="A340" s="1284" t="s">
        <v>839</v>
      </c>
      <c r="B340" s="1285"/>
      <c r="C340" s="1286" t="s">
        <v>1830</v>
      </c>
    </row>
    <row r="341" spans="1:3" ht="16.5" customHeight="1">
      <c r="A341" s="1284" t="s">
        <v>841</v>
      </c>
      <c r="B341" s="1285"/>
      <c r="C341" s="1286" t="s">
        <v>1831</v>
      </c>
    </row>
    <row r="342" spans="1:3" ht="21" customHeight="1">
      <c r="A342" s="1284" t="s">
        <v>843</v>
      </c>
      <c r="B342" s="1285"/>
      <c r="C342" s="1286" t="s">
        <v>1832</v>
      </c>
    </row>
    <row r="343" spans="1:3" ht="18.75" customHeight="1">
      <c r="A343" s="1284" t="s">
        <v>845</v>
      </c>
      <c r="B343" s="1285"/>
      <c r="C343" s="1286" t="s">
        <v>1833</v>
      </c>
    </row>
    <row r="344" spans="1:3" ht="29.25" customHeight="1">
      <c r="A344" s="1252" t="s">
        <v>497</v>
      </c>
      <c r="B344" s="1275" t="s">
        <v>424</v>
      </c>
      <c r="C344" s="1253" t="s">
        <v>1731</v>
      </c>
    </row>
    <row r="345" spans="1:3" ht="12.75">
      <c r="A345" s="1252" t="s">
        <v>848</v>
      </c>
      <c r="B345" s="1275"/>
      <c r="C345" s="1253" t="s">
        <v>1834</v>
      </c>
    </row>
    <row r="346" spans="1:3" ht="22.5" customHeight="1">
      <c r="A346" s="1252" t="s">
        <v>850</v>
      </c>
      <c r="B346" s="1275"/>
      <c r="C346" s="1253" t="s">
        <v>1835</v>
      </c>
    </row>
    <row r="347" spans="1:3" ht="19.5" customHeight="1">
      <c r="A347" s="1252" t="s">
        <v>852</v>
      </c>
      <c r="B347" s="1275"/>
      <c r="C347" s="1253" t="s">
        <v>1836</v>
      </c>
    </row>
    <row r="348" spans="1:3" ht="33" customHeight="1">
      <c r="A348" s="1287" t="s">
        <v>861</v>
      </c>
      <c r="B348" s="1288"/>
      <c r="C348" s="1289" t="s">
        <v>862</v>
      </c>
    </row>
    <row r="349" spans="1:3" ht="28.5" customHeight="1">
      <c r="A349" s="1252" t="s">
        <v>863</v>
      </c>
      <c r="B349" s="1275"/>
      <c r="C349" s="1253" t="s">
        <v>864</v>
      </c>
    </row>
    <row r="350" spans="1:3" ht="28.5" customHeight="1">
      <c r="A350" s="1290"/>
      <c r="B350" s="822"/>
      <c r="C350" s="626" t="s">
        <v>331</v>
      </c>
    </row>
    <row r="351" spans="1:3" ht="57" customHeight="1">
      <c r="A351" s="1291" t="s">
        <v>256</v>
      </c>
      <c r="B351" s="623"/>
      <c r="C351" s="624" t="s">
        <v>257</v>
      </c>
    </row>
    <row r="352" spans="1:3" ht="56.25" customHeight="1">
      <c r="A352" s="1292" t="s">
        <v>506</v>
      </c>
      <c r="B352" s="623"/>
      <c r="C352" s="624" t="s">
        <v>260</v>
      </c>
    </row>
    <row r="353" spans="1:3" ht="47.25" customHeight="1">
      <c r="A353" s="1291" t="s">
        <v>854</v>
      </c>
      <c r="B353" s="623"/>
      <c r="C353" s="624" t="s">
        <v>855</v>
      </c>
    </row>
    <row r="354" spans="1:3" ht="48.75" customHeight="1">
      <c r="A354" s="1291" t="s">
        <v>856</v>
      </c>
      <c r="B354" s="623"/>
      <c r="C354" s="624" t="s">
        <v>857</v>
      </c>
    </row>
    <row r="355" spans="1:3" ht="46.5" customHeight="1">
      <c r="A355" s="1291" t="s">
        <v>265</v>
      </c>
      <c r="B355" s="623"/>
      <c r="C355" s="624" t="s">
        <v>858</v>
      </c>
    </row>
    <row r="356" spans="1:3" ht="42.75" customHeight="1">
      <c r="A356" s="1293" t="s">
        <v>267</v>
      </c>
      <c r="B356" s="326"/>
      <c r="C356" s="317" t="s">
        <v>268</v>
      </c>
    </row>
    <row r="357" spans="1:3" ht="28.5" customHeight="1">
      <c r="A357" s="1293" t="s">
        <v>269</v>
      </c>
      <c r="B357" s="326"/>
      <c r="C357" s="317" t="s">
        <v>270</v>
      </c>
    </row>
    <row r="358" spans="1:3" ht="19.5" customHeight="1">
      <c r="A358" s="1294">
        <v>2400810</v>
      </c>
      <c r="B358" s="1250"/>
      <c r="C358" s="1251" t="s">
        <v>890</v>
      </c>
    </row>
    <row r="359" spans="1:3" ht="19.5" customHeight="1">
      <c r="A359" s="1294">
        <v>2400828</v>
      </c>
      <c r="B359" s="1250"/>
      <c r="C359" s="1251" t="s">
        <v>891</v>
      </c>
    </row>
    <row r="360" spans="1:3" ht="19.5" customHeight="1">
      <c r="A360" s="1294">
        <v>2400836</v>
      </c>
      <c r="B360" s="1250"/>
      <c r="C360" s="1251" t="s">
        <v>892</v>
      </c>
    </row>
    <row r="361" spans="1:3" ht="21.75" customHeight="1">
      <c r="A361" s="1198" t="s">
        <v>1837</v>
      </c>
      <c r="B361" s="1198"/>
      <c r="C361" s="1198" t="s">
        <v>283</v>
      </c>
    </row>
    <row r="362" spans="1:3" ht="12.75">
      <c r="A362" s="1295"/>
      <c r="B362" s="956"/>
      <c r="C362" s="956" t="s">
        <v>1036</v>
      </c>
    </row>
    <row r="363" spans="1:3" ht="12.75">
      <c r="A363" s="1296" t="s">
        <v>1037</v>
      </c>
      <c r="B363" s="960"/>
      <c r="C363" s="960" t="s">
        <v>1038</v>
      </c>
    </row>
    <row r="364" spans="1:3" ht="12.75">
      <c r="A364" s="1297" t="s">
        <v>1039</v>
      </c>
      <c r="B364" s="960"/>
      <c r="C364" s="960" t="s">
        <v>1040</v>
      </c>
    </row>
    <row r="365" spans="1:8" ht="12.75">
      <c r="A365" s="1297" t="s">
        <v>1041</v>
      </c>
      <c r="B365" s="960"/>
      <c r="C365" s="960" t="s">
        <v>1042</v>
      </c>
      <c r="D365" s="119"/>
      <c r="E365" s="119"/>
      <c r="F365" s="119"/>
      <c r="G365" s="119"/>
      <c r="H365" s="119"/>
    </row>
    <row r="366" spans="1:3" ht="12.75">
      <c r="A366" s="1298">
        <v>2400060</v>
      </c>
      <c r="B366" s="960"/>
      <c r="C366" s="960" t="s">
        <v>1043</v>
      </c>
    </row>
    <row r="367" spans="1:3" ht="12.75">
      <c r="A367" s="1298">
        <v>2400061</v>
      </c>
      <c r="B367" s="960"/>
      <c r="C367" s="960" t="s">
        <v>1044</v>
      </c>
    </row>
    <row r="368" spans="1:3" ht="12.75">
      <c r="A368" s="1298">
        <v>2400062</v>
      </c>
      <c r="B368" s="960"/>
      <c r="C368" s="960" t="s">
        <v>1045</v>
      </c>
    </row>
    <row r="369" spans="1:3" ht="12.75">
      <c r="A369" s="1295"/>
      <c r="B369" s="956"/>
      <c r="C369" s="956" t="s">
        <v>1046</v>
      </c>
    </row>
    <row r="370" spans="1:3" ht="12.75">
      <c r="A370" s="1297" t="s">
        <v>1047</v>
      </c>
      <c r="B370" s="960"/>
      <c r="C370" s="960" t="s">
        <v>1048</v>
      </c>
    </row>
    <row r="371" spans="1:3" ht="12.75">
      <c r="A371" s="1295"/>
      <c r="B371" s="956"/>
      <c r="C371" s="956" t="s">
        <v>1049</v>
      </c>
    </row>
    <row r="372" spans="1:3" ht="12.75">
      <c r="A372" s="1297" t="s">
        <v>1050</v>
      </c>
      <c r="B372" s="970"/>
      <c r="C372" s="970" t="s">
        <v>1051</v>
      </c>
    </row>
    <row r="373" spans="1:3" ht="12.75">
      <c r="A373" s="1297" t="s">
        <v>1052</v>
      </c>
      <c r="B373" s="304"/>
      <c r="C373" s="304" t="s">
        <v>1053</v>
      </c>
    </row>
    <row r="374" spans="1:3" ht="12.75">
      <c r="A374" s="1295"/>
      <c r="B374" s="956"/>
      <c r="C374" s="956" t="s">
        <v>1054</v>
      </c>
    </row>
    <row r="375" spans="1:3" ht="12.75">
      <c r="A375" s="1297" t="s">
        <v>1055</v>
      </c>
      <c r="B375" s="960"/>
      <c r="C375" s="960" t="s">
        <v>1056</v>
      </c>
    </row>
    <row r="376" spans="1:3" ht="12.75">
      <c r="A376" s="1295"/>
      <c r="B376" s="971"/>
      <c r="C376" s="971" t="s">
        <v>584</v>
      </c>
    </row>
    <row r="377" spans="1:3" ht="12.75">
      <c r="A377" s="1296" t="s">
        <v>1057</v>
      </c>
      <c r="B377" s="960"/>
      <c r="C377" s="960" t="s">
        <v>1058</v>
      </c>
    </row>
    <row r="378" spans="1:3" ht="12.75">
      <c r="A378" s="1296" t="s">
        <v>1059</v>
      </c>
      <c r="B378" s="960"/>
      <c r="C378" s="960" t="s">
        <v>1060</v>
      </c>
    </row>
    <row r="379" spans="1:3" ht="12.75">
      <c r="A379" s="1296" t="s">
        <v>1061</v>
      </c>
      <c r="B379" s="960"/>
      <c r="C379" s="960" t="s">
        <v>1062</v>
      </c>
    </row>
    <row r="380" spans="1:3" ht="12.75">
      <c r="A380" s="1296" t="s">
        <v>1063</v>
      </c>
      <c r="B380" s="960"/>
      <c r="C380" s="960" t="s">
        <v>1064</v>
      </c>
    </row>
    <row r="381" spans="1:3" ht="12.75">
      <c r="A381" s="1296" t="s">
        <v>1065</v>
      </c>
      <c r="B381" s="960"/>
      <c r="C381" s="960" t="s">
        <v>1066</v>
      </c>
    </row>
    <row r="382" spans="1:3" ht="12.75">
      <c r="A382" s="1296" t="s">
        <v>1067</v>
      </c>
      <c r="B382" s="960"/>
      <c r="C382" s="960" t="s">
        <v>1068</v>
      </c>
    </row>
    <row r="383" spans="1:3" ht="12.75">
      <c r="A383" s="1299"/>
      <c r="B383" s="975"/>
      <c r="C383" s="975" t="s">
        <v>1069</v>
      </c>
    </row>
    <row r="384" spans="1:3" ht="12.75">
      <c r="A384" s="1296"/>
      <c r="B384" s="960"/>
      <c r="C384" s="960" t="s">
        <v>1070</v>
      </c>
    </row>
    <row r="385" spans="1:3" ht="12.75">
      <c r="A385" s="1297" t="s">
        <v>1041</v>
      </c>
      <c r="B385" s="960"/>
      <c r="C385" s="960" t="s">
        <v>1071</v>
      </c>
    </row>
    <row r="386" spans="1:3" ht="12.75">
      <c r="A386" s="1297" t="s">
        <v>1072</v>
      </c>
      <c r="B386" s="960"/>
      <c r="C386" s="960" t="s">
        <v>1073</v>
      </c>
    </row>
    <row r="387" spans="1:3" ht="12.75">
      <c r="A387" s="1300" t="s">
        <v>1074</v>
      </c>
      <c r="B387" s="970"/>
      <c r="C387" s="970" t="s">
        <v>1075</v>
      </c>
    </row>
    <row r="388" spans="1:3" ht="12.75">
      <c r="A388" s="1300" t="s">
        <v>1076</v>
      </c>
      <c r="B388" s="970"/>
      <c r="C388" s="970" t="s">
        <v>1077</v>
      </c>
    </row>
    <row r="389" spans="1:3" ht="12.75">
      <c r="A389" s="1301"/>
      <c r="B389" s="981"/>
      <c r="C389" s="981" t="s">
        <v>1078</v>
      </c>
    </row>
    <row r="390" spans="1:3" ht="12.75">
      <c r="A390" s="1302">
        <v>1200055</v>
      </c>
      <c r="B390" s="985"/>
      <c r="C390" s="985" t="s">
        <v>301</v>
      </c>
    </row>
    <row r="391" spans="1:3" ht="12.75">
      <c r="A391" s="1295"/>
      <c r="B391" s="986"/>
      <c r="C391" s="986" t="s">
        <v>1838</v>
      </c>
    </row>
    <row r="392" spans="1:3" ht="12.75">
      <c r="A392" s="1297" t="s">
        <v>1080</v>
      </c>
      <c r="B392" s="960"/>
      <c r="C392" s="960" t="s">
        <v>1081</v>
      </c>
    </row>
    <row r="393" spans="1:3" ht="12.75">
      <c r="A393" s="1300" t="s">
        <v>1082</v>
      </c>
      <c r="B393" s="970"/>
      <c r="C393" s="970" t="s">
        <v>1083</v>
      </c>
    </row>
    <row r="394" spans="1:3" ht="12.75">
      <c r="A394" s="1300" t="s">
        <v>1084</v>
      </c>
      <c r="B394" s="970"/>
      <c r="C394" s="970" t="s">
        <v>1085</v>
      </c>
    </row>
    <row r="395" spans="1:3" ht="12.75">
      <c r="A395" s="1300" t="s">
        <v>1086</v>
      </c>
      <c r="B395" s="970"/>
      <c r="C395" s="970" t="s">
        <v>1087</v>
      </c>
    </row>
    <row r="396" spans="1:3" ht="12.75">
      <c r="A396" s="1300" t="s">
        <v>1088</v>
      </c>
      <c r="B396" s="970"/>
      <c r="C396" s="970" t="s">
        <v>1089</v>
      </c>
    </row>
    <row r="397" spans="1:3" ht="12.75">
      <c r="A397" s="1300" t="s">
        <v>1090</v>
      </c>
      <c r="B397" s="970"/>
      <c r="C397" s="970" t="s">
        <v>1091</v>
      </c>
    </row>
    <row r="398" spans="1:3" ht="12.75">
      <c r="A398" s="1300" t="s">
        <v>1092</v>
      </c>
      <c r="B398" s="970"/>
      <c r="C398" s="970" t="s">
        <v>1093</v>
      </c>
    </row>
    <row r="399" spans="1:3" ht="12.75">
      <c r="A399" s="1300" t="s">
        <v>1094</v>
      </c>
      <c r="B399" s="970"/>
      <c r="C399" s="970" t="s">
        <v>1095</v>
      </c>
    </row>
    <row r="400" spans="1:3" ht="12.75">
      <c r="A400" s="1300" t="s">
        <v>1096</v>
      </c>
      <c r="B400" s="970"/>
      <c r="C400" s="970" t="s">
        <v>1097</v>
      </c>
    </row>
    <row r="401" spans="1:3" ht="12.75">
      <c r="A401" s="1300" t="s">
        <v>1098</v>
      </c>
      <c r="B401" s="970"/>
      <c r="C401" s="970" t="s">
        <v>1099</v>
      </c>
    </row>
    <row r="402" spans="1:3" ht="12.75">
      <c r="A402" s="1300" t="s">
        <v>1100</v>
      </c>
      <c r="B402" s="970"/>
      <c r="C402" s="970" t="s">
        <v>1101</v>
      </c>
    </row>
    <row r="403" spans="1:3" ht="12.75">
      <c r="A403" s="1300" t="s">
        <v>1102</v>
      </c>
      <c r="B403" s="970"/>
      <c r="C403" s="970" t="s">
        <v>1103</v>
      </c>
    </row>
    <row r="404" spans="1:3" ht="12.75">
      <c r="A404" s="1300" t="s">
        <v>1104</v>
      </c>
      <c r="B404" s="970"/>
      <c r="C404" s="970" t="s">
        <v>1105</v>
      </c>
    </row>
    <row r="405" spans="1:3" ht="12.75">
      <c r="A405" s="1300" t="s">
        <v>1106</v>
      </c>
      <c r="B405" s="970"/>
      <c r="C405" s="970" t="s">
        <v>1107</v>
      </c>
    </row>
    <row r="406" spans="1:3" ht="12.75">
      <c r="A406" s="1300" t="s">
        <v>1108</v>
      </c>
      <c r="B406" s="970"/>
      <c r="C406" s="970" t="s">
        <v>1109</v>
      </c>
    </row>
    <row r="407" spans="1:3" ht="12.75">
      <c r="A407" s="1300" t="s">
        <v>1110</v>
      </c>
      <c r="B407" s="970"/>
      <c r="C407" s="970" t="s">
        <v>1111</v>
      </c>
    </row>
    <row r="408" spans="1:3" ht="12.75">
      <c r="A408" s="1300" t="s">
        <v>1112</v>
      </c>
      <c r="B408" s="970"/>
      <c r="C408" s="970" t="s">
        <v>1113</v>
      </c>
    </row>
    <row r="409" spans="1:3" ht="12.75">
      <c r="A409" s="1300" t="s">
        <v>1114</v>
      </c>
      <c r="B409" s="970"/>
      <c r="C409" s="970" t="s">
        <v>1115</v>
      </c>
    </row>
    <row r="410" spans="1:3" ht="12.75">
      <c r="A410" s="1300" t="s">
        <v>1116</v>
      </c>
      <c r="B410" s="970"/>
      <c r="C410" s="970" t="s">
        <v>1117</v>
      </c>
    </row>
    <row r="411" spans="1:3" ht="12.75">
      <c r="A411" s="1300" t="s">
        <v>1118</v>
      </c>
      <c r="B411" s="970"/>
      <c r="C411" s="970" t="s">
        <v>1119</v>
      </c>
    </row>
    <row r="412" spans="1:3" ht="12.75">
      <c r="A412" s="1300" t="s">
        <v>1120</v>
      </c>
      <c r="B412" s="970"/>
      <c r="C412" s="970" t="s">
        <v>1121</v>
      </c>
    </row>
    <row r="413" spans="1:3" ht="12.75">
      <c r="A413" s="1300" t="s">
        <v>1122</v>
      </c>
      <c r="B413" s="970"/>
      <c r="C413" s="970" t="s">
        <v>1123</v>
      </c>
    </row>
    <row r="414" spans="1:3" ht="12.75">
      <c r="A414" s="1300" t="s">
        <v>1124</v>
      </c>
      <c r="B414" s="970"/>
      <c r="C414" s="970" t="s">
        <v>1125</v>
      </c>
    </row>
    <row r="415" spans="1:3" ht="12.75">
      <c r="A415" s="1300" t="s">
        <v>1126</v>
      </c>
      <c r="B415" s="970"/>
      <c r="C415" s="970" t="s">
        <v>1127</v>
      </c>
    </row>
    <row r="416" spans="1:3" ht="12.75">
      <c r="A416" s="1300" t="s">
        <v>1128</v>
      </c>
      <c r="B416" s="970"/>
      <c r="C416" s="970" t="s">
        <v>1129</v>
      </c>
    </row>
    <row r="417" spans="1:3" ht="12.75">
      <c r="A417" s="1300" t="s">
        <v>1130</v>
      </c>
      <c r="B417" s="970"/>
      <c r="C417" s="970" t="s">
        <v>1131</v>
      </c>
    </row>
    <row r="418" spans="1:3" ht="12.75">
      <c r="A418" s="1300" t="s">
        <v>1132</v>
      </c>
      <c r="B418" s="970"/>
      <c r="C418" s="970" t="s">
        <v>1133</v>
      </c>
    </row>
    <row r="419" spans="1:3" ht="12.75">
      <c r="A419" s="1300" t="s">
        <v>1134</v>
      </c>
      <c r="B419" s="970"/>
      <c r="C419" s="970" t="s">
        <v>1135</v>
      </c>
    </row>
    <row r="420" spans="1:3" ht="12.75">
      <c r="A420" s="1300" t="s">
        <v>1136</v>
      </c>
      <c r="B420" s="970"/>
      <c r="C420" s="970" t="s">
        <v>1137</v>
      </c>
    </row>
    <row r="421" spans="1:3" ht="12.75">
      <c r="A421" s="1300" t="s">
        <v>1138</v>
      </c>
      <c r="B421" s="989"/>
      <c r="C421" s="989" t="s">
        <v>1139</v>
      </c>
    </row>
    <row r="422" spans="1:3" ht="12.75">
      <c r="A422" s="1300" t="s">
        <v>1140</v>
      </c>
      <c r="B422" s="970"/>
      <c r="C422" s="970" t="s">
        <v>1141</v>
      </c>
    </row>
    <row r="423" spans="1:3" ht="12.75">
      <c r="A423" s="1295"/>
      <c r="B423" s="986"/>
      <c r="C423" s="986" t="s">
        <v>1142</v>
      </c>
    </row>
    <row r="424" spans="1:3" ht="12.75">
      <c r="A424" s="1300" t="s">
        <v>1143</v>
      </c>
      <c r="B424" s="970"/>
      <c r="C424" s="970" t="s">
        <v>1144</v>
      </c>
    </row>
    <row r="425" spans="1:3" ht="12.75">
      <c r="A425" s="1300" t="s">
        <v>1145</v>
      </c>
      <c r="B425" s="970"/>
      <c r="C425" s="970" t="s">
        <v>1146</v>
      </c>
    </row>
    <row r="426" spans="1:3" ht="12.75">
      <c r="A426" s="1300" t="s">
        <v>1147</v>
      </c>
      <c r="B426" s="970"/>
      <c r="C426" s="970" t="s">
        <v>1148</v>
      </c>
    </row>
    <row r="427" spans="1:3" ht="12.75">
      <c r="A427" s="1300" t="s">
        <v>1149</v>
      </c>
      <c r="B427" s="970"/>
      <c r="C427" s="970" t="s">
        <v>1150</v>
      </c>
    </row>
    <row r="428" spans="1:3" ht="12.75">
      <c r="A428" s="1300" t="s">
        <v>1151</v>
      </c>
      <c r="B428" s="970"/>
      <c r="C428" s="970" t="s">
        <v>1152</v>
      </c>
    </row>
    <row r="429" spans="1:3" ht="12.75">
      <c r="A429" s="1300" t="s">
        <v>1153</v>
      </c>
      <c r="B429" s="970"/>
      <c r="C429" s="970" t="s">
        <v>1154</v>
      </c>
    </row>
    <row r="430" spans="1:3" ht="12.75">
      <c r="A430" s="1300" t="s">
        <v>1155</v>
      </c>
      <c r="B430" s="970"/>
      <c r="C430" s="970" t="s">
        <v>1156</v>
      </c>
    </row>
    <row r="431" spans="1:3" ht="12.75">
      <c r="A431" s="1300" t="s">
        <v>1157</v>
      </c>
      <c r="B431" s="970"/>
      <c r="C431" s="970" t="s">
        <v>1158</v>
      </c>
    </row>
    <row r="432" spans="1:3" ht="12.75">
      <c r="A432" s="1303"/>
      <c r="B432" s="991"/>
      <c r="C432" s="991" t="s">
        <v>1159</v>
      </c>
    </row>
    <row r="433" spans="1:3" ht="12.75">
      <c r="A433" s="1297" t="s">
        <v>1160</v>
      </c>
      <c r="B433" s="960"/>
      <c r="C433" s="960" t="s">
        <v>1161</v>
      </c>
    </row>
    <row r="434" spans="1:3" ht="12.75">
      <c r="A434" s="1297" t="s">
        <v>1162</v>
      </c>
      <c r="B434" s="960"/>
      <c r="C434" s="960" t="s">
        <v>1163</v>
      </c>
    </row>
    <row r="435" spans="1:3" ht="12.75">
      <c r="A435" s="1297" t="s">
        <v>1164</v>
      </c>
      <c r="B435" s="960"/>
      <c r="C435" s="960" t="s">
        <v>1165</v>
      </c>
    </row>
    <row r="436" spans="1:3" ht="12.75">
      <c r="A436" s="1297" t="s">
        <v>1166</v>
      </c>
      <c r="B436" s="960"/>
      <c r="C436" s="960" t="s">
        <v>1167</v>
      </c>
    </row>
    <row r="437" spans="1:3" ht="12.75">
      <c r="A437" s="1295"/>
      <c r="B437" s="986"/>
      <c r="C437" s="986" t="s">
        <v>1168</v>
      </c>
    </row>
    <row r="438" spans="1:3" ht="12.75">
      <c r="A438" s="1300" t="s">
        <v>1169</v>
      </c>
      <c r="B438" s="970"/>
      <c r="C438" s="970" t="s">
        <v>1170</v>
      </c>
    </row>
    <row r="439" spans="1:3" ht="12.75">
      <c r="A439" s="1300" t="s">
        <v>1171</v>
      </c>
      <c r="B439" s="970"/>
      <c r="C439" s="970" t="s">
        <v>1172</v>
      </c>
    </row>
    <row r="440" spans="1:3" ht="12.75">
      <c r="A440" s="1300" t="s">
        <v>1173</v>
      </c>
      <c r="B440" s="970"/>
      <c r="C440" s="970" t="s">
        <v>1174</v>
      </c>
    </row>
    <row r="441" spans="1:3" ht="12.75">
      <c r="A441" s="1300" t="s">
        <v>1175</v>
      </c>
      <c r="B441" s="970"/>
      <c r="C441" s="970" t="s">
        <v>1176</v>
      </c>
    </row>
    <row r="442" spans="1:3" ht="12.75">
      <c r="A442" s="1300" t="s">
        <v>1177</v>
      </c>
      <c r="B442" s="970"/>
      <c r="C442" s="970" t="s">
        <v>1178</v>
      </c>
    </row>
    <row r="443" spans="1:3" ht="12.75">
      <c r="A443" s="1300" t="s">
        <v>1179</v>
      </c>
      <c r="B443" s="970"/>
      <c r="C443" s="970" t="s">
        <v>1180</v>
      </c>
    </row>
    <row r="444" spans="1:3" ht="12.75">
      <c r="A444" s="1300" t="s">
        <v>1181</v>
      </c>
      <c r="B444" s="970"/>
      <c r="C444" s="970" t="s">
        <v>1182</v>
      </c>
    </row>
    <row r="445" spans="1:3" ht="12.75">
      <c r="A445" s="1300" t="s">
        <v>1183</v>
      </c>
      <c r="B445" s="970"/>
      <c r="C445" s="970" t="s">
        <v>1184</v>
      </c>
    </row>
    <row r="446" spans="1:3" ht="12.75">
      <c r="A446" s="1300" t="s">
        <v>1185</v>
      </c>
      <c r="B446" s="989"/>
      <c r="C446" s="989" t="s">
        <v>1186</v>
      </c>
    </row>
    <row r="447" spans="1:3" ht="12.75">
      <c r="A447" s="1300" t="s">
        <v>1187</v>
      </c>
      <c r="B447" s="970"/>
      <c r="C447" s="970" t="s">
        <v>1188</v>
      </c>
    </row>
    <row r="448" spans="1:3" ht="12.75">
      <c r="A448" s="1300" t="s">
        <v>1189</v>
      </c>
      <c r="B448" s="970"/>
      <c r="C448" s="970" t="s">
        <v>1190</v>
      </c>
    </row>
    <row r="449" spans="1:3" ht="12.75">
      <c r="A449" s="1300" t="s">
        <v>1191</v>
      </c>
      <c r="B449" s="970"/>
      <c r="C449" s="970" t="s">
        <v>1192</v>
      </c>
    </row>
    <row r="450" spans="1:3" ht="12.75">
      <c r="A450" s="1300" t="s">
        <v>1193</v>
      </c>
      <c r="B450" s="970"/>
      <c r="C450" s="970" t="s">
        <v>1194</v>
      </c>
    </row>
    <row r="451" spans="1:3" ht="12.75">
      <c r="A451" s="1300" t="s">
        <v>1195</v>
      </c>
      <c r="B451" s="970"/>
      <c r="C451" s="970" t="s">
        <v>1196</v>
      </c>
    </row>
    <row r="452" spans="1:3" ht="12.75">
      <c r="A452" s="1300" t="s">
        <v>1197</v>
      </c>
      <c r="B452" s="970"/>
      <c r="C452" s="970" t="s">
        <v>1198</v>
      </c>
    </row>
    <row r="453" spans="1:3" ht="12.75">
      <c r="A453" s="1300" t="s">
        <v>1199</v>
      </c>
      <c r="B453" s="970"/>
      <c r="C453" s="970" t="s">
        <v>1200</v>
      </c>
    </row>
    <row r="454" spans="1:3" ht="12.75">
      <c r="A454" s="1300" t="s">
        <v>1201</v>
      </c>
      <c r="B454" s="970"/>
      <c r="C454" s="970" t="s">
        <v>1202</v>
      </c>
    </row>
    <row r="455" spans="1:3" ht="12.75">
      <c r="A455" s="1300" t="s">
        <v>1203</v>
      </c>
      <c r="B455" s="970"/>
      <c r="C455" s="970" t="s">
        <v>1204</v>
      </c>
    </row>
    <row r="456" spans="1:3" ht="12.75">
      <c r="A456" s="1300" t="s">
        <v>1205</v>
      </c>
      <c r="B456" s="970"/>
      <c r="C456" s="970" t="s">
        <v>1206</v>
      </c>
    </row>
    <row r="457" spans="1:3" ht="12.75">
      <c r="A457" s="1300" t="s">
        <v>1207</v>
      </c>
      <c r="B457" s="970"/>
      <c r="C457" s="970" t="s">
        <v>1208</v>
      </c>
    </row>
    <row r="458" spans="1:3" ht="12.75">
      <c r="A458" s="1300" t="s">
        <v>1209</v>
      </c>
      <c r="B458" s="970"/>
      <c r="C458" s="970" t="s">
        <v>1210</v>
      </c>
    </row>
    <row r="459" spans="1:3" ht="12.75">
      <c r="A459" s="1300" t="s">
        <v>1211</v>
      </c>
      <c r="B459" s="970"/>
      <c r="C459" s="970" t="s">
        <v>1212</v>
      </c>
    </row>
    <row r="460" spans="1:3" ht="12.75">
      <c r="A460" s="1300" t="s">
        <v>1213</v>
      </c>
      <c r="B460" s="970"/>
      <c r="C460" s="970" t="s">
        <v>1214</v>
      </c>
    </row>
    <row r="461" spans="1:3" ht="12.75">
      <c r="A461" s="1300" t="s">
        <v>1215</v>
      </c>
      <c r="B461" s="970"/>
      <c r="C461" s="970" t="s">
        <v>1216</v>
      </c>
    </row>
    <row r="462" spans="1:3" ht="12.75">
      <c r="A462" s="1300" t="s">
        <v>1217</v>
      </c>
      <c r="B462" s="970"/>
      <c r="C462" s="970" t="s">
        <v>1218</v>
      </c>
    </row>
    <row r="463" spans="1:3" ht="12.75">
      <c r="A463" s="1295"/>
      <c r="B463" s="986"/>
      <c r="C463" s="986" t="s">
        <v>1219</v>
      </c>
    </row>
    <row r="464" spans="1:3" ht="12.75">
      <c r="A464" s="1297" t="s">
        <v>1220</v>
      </c>
      <c r="B464" s="960"/>
      <c r="C464" s="960" t="s">
        <v>1221</v>
      </c>
    </row>
    <row r="465" spans="1:3" ht="12.75">
      <c r="A465" s="1297" t="s">
        <v>1222</v>
      </c>
      <c r="B465" s="960"/>
      <c r="C465" s="960" t="s">
        <v>1223</v>
      </c>
    </row>
    <row r="466" spans="1:3" ht="12.75">
      <c r="A466" s="1304"/>
      <c r="B466" s="986"/>
      <c r="C466" s="986" t="s">
        <v>1224</v>
      </c>
    </row>
    <row r="467" spans="1:3" ht="12.75">
      <c r="A467" s="1297" t="s">
        <v>1225</v>
      </c>
      <c r="B467" s="960"/>
      <c r="C467" s="960" t="s">
        <v>1226</v>
      </c>
    </row>
    <row r="468" spans="1:3" ht="12.75">
      <c r="A468" s="1297" t="s">
        <v>1227</v>
      </c>
      <c r="B468" s="960"/>
      <c r="C468" s="960" t="s">
        <v>1228</v>
      </c>
    </row>
    <row r="469" spans="1:3" ht="12.75">
      <c r="A469" s="1297" t="s">
        <v>1229</v>
      </c>
      <c r="B469" s="960"/>
      <c r="C469" s="960" t="s">
        <v>1230</v>
      </c>
    </row>
    <row r="470" spans="1:3" ht="12.75">
      <c r="A470" s="1297" t="s">
        <v>1231</v>
      </c>
      <c r="B470" s="960"/>
      <c r="C470" s="960" t="s">
        <v>1232</v>
      </c>
    </row>
    <row r="471" spans="1:3" ht="12.75">
      <c r="A471" s="1297" t="s">
        <v>1233</v>
      </c>
      <c r="B471" s="960"/>
      <c r="C471" s="960" t="s">
        <v>1234</v>
      </c>
    </row>
    <row r="472" spans="1:3" ht="12.75">
      <c r="A472" s="1297" t="s">
        <v>1235</v>
      </c>
      <c r="B472" s="960"/>
      <c r="C472" s="960" t="s">
        <v>1236</v>
      </c>
    </row>
    <row r="473" spans="1:3" ht="12.75">
      <c r="A473" s="1297" t="s">
        <v>1237</v>
      </c>
      <c r="B473" s="960"/>
      <c r="C473" s="960" t="s">
        <v>1238</v>
      </c>
    </row>
    <row r="474" spans="1:3" ht="12.75">
      <c r="A474" s="1297" t="s">
        <v>1239</v>
      </c>
      <c r="B474" s="960"/>
      <c r="C474" s="960" t="s">
        <v>1240</v>
      </c>
    </row>
    <row r="475" spans="1:3" ht="12.75">
      <c r="A475" s="1297" t="s">
        <v>1241</v>
      </c>
      <c r="B475" s="960"/>
      <c r="C475" s="960" t="s">
        <v>1242</v>
      </c>
    </row>
    <row r="476" spans="1:3" ht="12.75">
      <c r="A476" s="1297" t="s">
        <v>1243</v>
      </c>
      <c r="B476" s="989"/>
      <c r="C476" s="989" t="s">
        <v>1244</v>
      </c>
    </row>
    <row r="477" spans="1:3" ht="12.75">
      <c r="A477" s="1297" t="s">
        <v>1245</v>
      </c>
      <c r="B477" s="989"/>
      <c r="C477" s="989" t="s">
        <v>1246</v>
      </c>
    </row>
    <row r="478" spans="1:3" ht="12.75">
      <c r="A478" s="1297" t="s">
        <v>1247</v>
      </c>
      <c r="B478" s="960"/>
      <c r="C478" s="960" t="s">
        <v>1248</v>
      </c>
    </row>
    <row r="479" spans="1:3" ht="12.75">
      <c r="A479" s="1297" t="s">
        <v>1249</v>
      </c>
      <c r="B479" s="960"/>
      <c r="C479" s="960" t="s">
        <v>1250</v>
      </c>
    </row>
    <row r="480" spans="1:3" ht="12.75">
      <c r="A480" s="1297" t="s">
        <v>1251</v>
      </c>
      <c r="B480" s="960"/>
      <c r="C480" s="960" t="s">
        <v>1252</v>
      </c>
    </row>
    <row r="481" spans="1:3" ht="12.75">
      <c r="A481" s="1297" t="s">
        <v>1253</v>
      </c>
      <c r="B481" s="960"/>
      <c r="C481" s="960" t="s">
        <v>1254</v>
      </c>
    </row>
    <row r="482" spans="1:3" ht="12.75">
      <c r="A482" s="1297" t="s">
        <v>1255</v>
      </c>
      <c r="B482" s="960"/>
      <c r="C482" s="960" t="s">
        <v>1256</v>
      </c>
    </row>
    <row r="483" spans="1:3" ht="12.75">
      <c r="A483" s="1305">
        <v>2401057</v>
      </c>
      <c r="B483" s="960"/>
      <c r="C483" s="960" t="s">
        <v>1257</v>
      </c>
    </row>
    <row r="484" spans="1:3" ht="12.75">
      <c r="A484" s="1297" t="s">
        <v>1258</v>
      </c>
      <c r="B484" s="960"/>
      <c r="C484" s="960" t="s">
        <v>1259</v>
      </c>
    </row>
    <row r="485" spans="1:3" ht="12.75">
      <c r="A485" s="1295"/>
      <c r="B485" s="986"/>
      <c r="C485" s="986" t="s">
        <v>1260</v>
      </c>
    </row>
    <row r="486" spans="1:3" ht="12.75">
      <c r="A486" s="1300" t="s">
        <v>1261</v>
      </c>
      <c r="B486" s="970"/>
      <c r="C486" s="970" t="s">
        <v>1262</v>
      </c>
    </row>
    <row r="487" spans="1:3" ht="12.75">
      <c r="A487" s="1300" t="s">
        <v>1263</v>
      </c>
      <c r="B487" s="970"/>
      <c r="C487" s="970" t="s">
        <v>1264</v>
      </c>
    </row>
    <row r="488" spans="1:3" ht="12.75">
      <c r="A488" s="1295"/>
      <c r="B488" s="986"/>
      <c r="C488" s="986" t="s">
        <v>1265</v>
      </c>
    </row>
    <row r="489" spans="1:3" ht="12.75">
      <c r="A489" s="1297" t="s">
        <v>1266</v>
      </c>
      <c r="B489" s="960"/>
      <c r="C489" s="960" t="s">
        <v>1267</v>
      </c>
    </row>
    <row r="490" spans="1:3" ht="12.75">
      <c r="A490" s="1297" t="s">
        <v>1268</v>
      </c>
      <c r="B490" s="960"/>
      <c r="C490" s="960" t="s">
        <v>1269</v>
      </c>
    </row>
    <row r="491" spans="1:3" ht="12.75">
      <c r="A491" s="1297" t="s">
        <v>1270</v>
      </c>
      <c r="B491" s="960"/>
      <c r="C491" s="960" t="s">
        <v>1271</v>
      </c>
    </row>
    <row r="492" spans="1:3" ht="12.75">
      <c r="A492" s="1297" t="s">
        <v>1272</v>
      </c>
      <c r="B492" s="960"/>
      <c r="C492" s="960" t="s">
        <v>1273</v>
      </c>
    </row>
    <row r="493" spans="1:3" ht="12.75">
      <c r="A493" s="1297" t="s">
        <v>1274</v>
      </c>
      <c r="B493" s="960"/>
      <c r="C493" s="960" t="s">
        <v>1275</v>
      </c>
    </row>
    <row r="494" spans="1:3" ht="12.75">
      <c r="A494" s="1297" t="s">
        <v>1276</v>
      </c>
      <c r="B494" s="960"/>
      <c r="C494" s="960" t="s">
        <v>1277</v>
      </c>
    </row>
    <row r="495" spans="1:3" ht="12.75">
      <c r="A495" s="1297" t="s">
        <v>1278</v>
      </c>
      <c r="B495" s="960"/>
      <c r="C495" s="960" t="s">
        <v>1279</v>
      </c>
    </row>
    <row r="496" spans="1:3" ht="12.75">
      <c r="A496" s="266" t="s">
        <v>165</v>
      </c>
      <c r="B496" s="266"/>
      <c r="C496" s="516" t="s">
        <v>1839</v>
      </c>
    </row>
    <row r="497" spans="1:3" ht="12.75">
      <c r="A497" s="266"/>
      <c r="B497" s="266"/>
      <c r="C497" s="517"/>
    </row>
    <row r="498" spans="1:9" ht="12.75" customHeight="1">
      <c r="A498" s="269" t="s">
        <v>1840</v>
      </c>
      <c r="B498" s="269"/>
      <c r="C498" s="269" t="s">
        <v>1701</v>
      </c>
      <c r="E498" s="270"/>
      <c r="F498" s="270"/>
      <c r="G498" s="270"/>
      <c r="H498" s="270"/>
      <c r="I498" s="270"/>
    </row>
    <row r="499" spans="1:4" ht="12.75">
      <c r="A499" s="268" t="s">
        <v>1841</v>
      </c>
      <c r="B499" s="268"/>
      <c r="C499" s="517"/>
      <c r="D499" s="866"/>
    </row>
    <row r="500" spans="1:2" ht="12.75">
      <c r="A500" s="330" t="s">
        <v>121</v>
      </c>
      <c r="B500" s="330"/>
    </row>
    <row r="502" ht="12.75">
      <c r="L502" t="s">
        <v>121</v>
      </c>
    </row>
  </sheetData>
  <sheetProtection selectLockedCells="1" selectUnlockedCells="1"/>
  <mergeCells count="5">
    <mergeCell ref="B3:C3"/>
    <mergeCell ref="A5:A6"/>
    <mergeCell ref="B5:B6"/>
    <mergeCell ref="C5:C6"/>
    <mergeCell ref="A498:C498"/>
  </mergeCells>
  <printOptions/>
  <pageMargins left="0.7" right="0.7" top="0.3263888888888889" bottom="1.14375" header="0.5118055555555555" footer="0.5118055555555555"/>
  <pageSetup horizontalDpi="300" verticalDpi="300" orientation="portrait" paperSize="9" scale="9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195"/>
  <sheetViews>
    <sheetView workbookViewId="0" topLeftCell="A34">
      <selection activeCell="C139" sqref="C139"/>
    </sheetView>
  </sheetViews>
  <sheetFormatPr defaultColWidth="9.00390625" defaultRowHeight="14.25"/>
  <cols>
    <col min="1" max="1" width="8.25390625" style="0" customWidth="1"/>
    <col min="2" max="2" width="74.00390625" style="0" customWidth="1"/>
    <col min="3" max="3" width="8.50390625" style="0" customWidth="1"/>
    <col min="4" max="4" width="40.375" style="0" customWidth="1"/>
    <col min="5" max="5" width="9.375" style="0" customWidth="1"/>
    <col min="6" max="16384" width="8.50390625" style="0" customWidth="1"/>
  </cols>
  <sheetData>
    <row r="1" spans="1:5" ht="12.75">
      <c r="A1" s="1306" t="s">
        <v>1842</v>
      </c>
      <c r="B1" s="220"/>
      <c r="C1" s="220"/>
      <c r="D1" s="220"/>
      <c r="E1" s="220"/>
    </row>
    <row r="2" spans="1:5" ht="12.75">
      <c r="A2" s="1307" t="s">
        <v>1843</v>
      </c>
      <c r="B2" s="1308" t="s">
        <v>1844</v>
      </c>
      <c r="C2" s="1307" t="s">
        <v>1845</v>
      </c>
      <c r="D2" s="1308" t="s">
        <v>1846</v>
      </c>
      <c r="E2" s="1308" t="s">
        <v>1847</v>
      </c>
    </row>
    <row r="3" spans="1:5" ht="12.75">
      <c r="A3" s="1309">
        <v>1000017</v>
      </c>
      <c r="B3" s="1309" t="s">
        <v>1848</v>
      </c>
      <c r="C3" s="1309" t="s">
        <v>327</v>
      </c>
      <c r="D3" s="1309" t="s">
        <v>1849</v>
      </c>
      <c r="E3" s="1309" t="s">
        <v>1850</v>
      </c>
    </row>
    <row r="4" spans="1:5" ht="12.75">
      <c r="A4" s="1309">
        <v>1000017</v>
      </c>
      <c r="B4" s="1309" t="s">
        <v>1848</v>
      </c>
      <c r="C4" s="1309" t="s">
        <v>582</v>
      </c>
      <c r="D4" s="1309" t="s">
        <v>1851</v>
      </c>
      <c r="E4" s="1309" t="s">
        <v>1850</v>
      </c>
    </row>
    <row r="5" spans="1:5" ht="12.75">
      <c r="A5" s="1309">
        <v>1000017</v>
      </c>
      <c r="B5" s="1309" t="s">
        <v>1848</v>
      </c>
      <c r="C5" s="1309" t="s">
        <v>1852</v>
      </c>
      <c r="D5" s="1309" t="s">
        <v>1853</v>
      </c>
      <c r="E5" s="1309" t="s">
        <v>1850</v>
      </c>
    </row>
    <row r="6" spans="1:5" ht="12.75">
      <c r="A6" s="1309">
        <v>1000025</v>
      </c>
      <c r="B6" s="1309" t="s">
        <v>1854</v>
      </c>
      <c r="C6" s="1309" t="s">
        <v>327</v>
      </c>
      <c r="D6" s="1309" t="s">
        <v>1849</v>
      </c>
      <c r="E6" s="1309" t="s">
        <v>1850</v>
      </c>
    </row>
    <row r="7" spans="1:5" ht="12.75">
      <c r="A7" s="1309">
        <v>1000025</v>
      </c>
      <c r="B7" s="1309" t="s">
        <v>1854</v>
      </c>
      <c r="C7" s="1309" t="s">
        <v>582</v>
      </c>
      <c r="D7" s="1309" t="s">
        <v>1851</v>
      </c>
      <c r="E7" s="1309" t="s">
        <v>1850</v>
      </c>
    </row>
    <row r="8" spans="1:5" ht="12.75">
      <c r="A8" s="1309">
        <v>1000025</v>
      </c>
      <c r="B8" s="1309" t="s">
        <v>1854</v>
      </c>
      <c r="C8" s="1309" t="s">
        <v>513</v>
      </c>
      <c r="D8" s="1309" t="s">
        <v>1855</v>
      </c>
      <c r="E8" s="1309" t="s">
        <v>1850</v>
      </c>
    </row>
    <row r="9" spans="1:5" ht="12.75">
      <c r="A9" s="1309">
        <v>1000025</v>
      </c>
      <c r="B9" s="1309" t="s">
        <v>1856</v>
      </c>
      <c r="C9" s="1309" t="s">
        <v>1852</v>
      </c>
      <c r="D9" s="1309" t="s">
        <v>1853</v>
      </c>
      <c r="E9" s="1309" t="s">
        <v>1850</v>
      </c>
    </row>
    <row r="10" spans="1:5" ht="12.75">
      <c r="A10" s="1309">
        <v>1000025</v>
      </c>
      <c r="B10" s="1309" t="s">
        <v>1856</v>
      </c>
      <c r="C10" s="1309" t="s">
        <v>1857</v>
      </c>
      <c r="D10" s="1309" t="s">
        <v>1858</v>
      </c>
      <c r="E10" s="1309" t="s">
        <v>1859</v>
      </c>
    </row>
    <row r="11" spans="1:5" ht="12.75">
      <c r="A11" s="1309">
        <v>1000025</v>
      </c>
      <c r="B11" s="1309" t="s">
        <v>1856</v>
      </c>
      <c r="C11" s="1309" t="s">
        <v>1860</v>
      </c>
      <c r="D11" s="1309" t="s">
        <v>1861</v>
      </c>
      <c r="E11" s="1309" t="s">
        <v>1859</v>
      </c>
    </row>
    <row r="12" spans="1:5" ht="12.75">
      <c r="A12" s="1309">
        <v>1000025</v>
      </c>
      <c r="B12" s="1309" t="s">
        <v>1856</v>
      </c>
      <c r="C12" s="1309" t="s">
        <v>1862</v>
      </c>
      <c r="D12" s="1309" t="s">
        <v>1863</v>
      </c>
      <c r="E12" s="1309" t="s">
        <v>1859</v>
      </c>
    </row>
    <row r="13" spans="1:5" ht="12.75">
      <c r="A13" s="1309">
        <v>1000025</v>
      </c>
      <c r="B13" s="1309" t="s">
        <v>1856</v>
      </c>
      <c r="C13" s="1309" t="s">
        <v>1862</v>
      </c>
      <c r="D13" s="1309" t="s">
        <v>1863</v>
      </c>
      <c r="E13" s="1309" t="s">
        <v>1864</v>
      </c>
    </row>
    <row r="14" spans="1:5" ht="12.75">
      <c r="A14" s="1309">
        <v>1000025</v>
      </c>
      <c r="B14" s="1309" t="s">
        <v>1854</v>
      </c>
      <c r="C14" s="1309" t="s">
        <v>1865</v>
      </c>
      <c r="D14" s="1309" t="s">
        <v>1866</v>
      </c>
      <c r="E14" s="1309" t="s">
        <v>1859</v>
      </c>
    </row>
    <row r="15" spans="1:5" ht="12.75">
      <c r="A15" s="1309">
        <v>1000025</v>
      </c>
      <c r="B15" s="1309" t="s">
        <v>1856</v>
      </c>
      <c r="C15" s="1309" t="s">
        <v>1867</v>
      </c>
      <c r="D15" s="1309" t="s">
        <v>1868</v>
      </c>
      <c r="E15" s="1309" t="s">
        <v>1859</v>
      </c>
    </row>
    <row r="16" spans="1:5" ht="12.75">
      <c r="A16" s="1309">
        <v>1000025</v>
      </c>
      <c r="B16" s="1309" t="s">
        <v>1856</v>
      </c>
      <c r="C16" s="1309" t="s">
        <v>1869</v>
      </c>
      <c r="D16" s="1309" t="s">
        <v>1870</v>
      </c>
      <c r="E16" s="1309" t="s">
        <v>1859</v>
      </c>
    </row>
    <row r="17" spans="1:5" ht="12.75">
      <c r="A17" s="1309">
        <v>1000025</v>
      </c>
      <c r="B17" s="1309" t="s">
        <v>1856</v>
      </c>
      <c r="C17" s="1309" t="s">
        <v>1871</v>
      </c>
      <c r="D17" s="1309" t="s">
        <v>1872</v>
      </c>
      <c r="E17" s="1309" t="s">
        <v>1859</v>
      </c>
    </row>
    <row r="18" spans="1:5" ht="12.75">
      <c r="A18" s="1309">
        <v>1000025</v>
      </c>
      <c r="B18" s="1309" t="s">
        <v>1856</v>
      </c>
      <c r="C18" s="1309" t="s">
        <v>1873</v>
      </c>
      <c r="D18" s="1309" t="s">
        <v>1874</v>
      </c>
      <c r="E18" s="1309" t="s">
        <v>1859</v>
      </c>
    </row>
    <row r="19" spans="1:5" ht="12.75">
      <c r="A19" s="1309">
        <v>1000025</v>
      </c>
      <c r="B19" s="1309" t="s">
        <v>1854</v>
      </c>
      <c r="C19" s="1309" t="s">
        <v>1875</v>
      </c>
      <c r="D19" s="1309" t="s">
        <v>1876</v>
      </c>
      <c r="E19" s="1309" t="s">
        <v>1859</v>
      </c>
    </row>
    <row r="20" spans="1:5" ht="12.75">
      <c r="A20" s="1309">
        <v>1000033</v>
      </c>
      <c r="B20" s="1309" t="s">
        <v>1877</v>
      </c>
      <c r="C20" s="1309" t="s">
        <v>327</v>
      </c>
      <c r="D20" s="1309" t="s">
        <v>1849</v>
      </c>
      <c r="E20" s="1309" t="s">
        <v>1850</v>
      </c>
    </row>
    <row r="21" spans="1:5" ht="12.75">
      <c r="A21" s="1309">
        <v>1000033</v>
      </c>
      <c r="B21" s="1309" t="s">
        <v>1878</v>
      </c>
      <c r="C21" s="1309" t="s">
        <v>582</v>
      </c>
      <c r="D21" s="1309" t="s">
        <v>1851</v>
      </c>
      <c r="E21" s="1309" t="s">
        <v>1850</v>
      </c>
    </row>
    <row r="22" spans="1:5" ht="12.75">
      <c r="A22" s="1309">
        <v>1000033</v>
      </c>
      <c r="B22" s="1309" t="s">
        <v>1878</v>
      </c>
      <c r="C22" s="1309" t="s">
        <v>1879</v>
      </c>
      <c r="D22" s="1309" t="s">
        <v>1880</v>
      </c>
      <c r="E22" s="1309" t="s">
        <v>1850</v>
      </c>
    </row>
    <row r="23" spans="1:5" ht="12.75">
      <c r="A23" s="1309">
        <v>1000033</v>
      </c>
      <c r="B23" s="1309" t="s">
        <v>1881</v>
      </c>
      <c r="C23" s="1309" t="s">
        <v>1852</v>
      </c>
      <c r="D23" s="1309" t="s">
        <v>1853</v>
      </c>
      <c r="E23" s="1309" t="s">
        <v>1850</v>
      </c>
    </row>
    <row r="24" spans="1:5" ht="12.75">
      <c r="A24" s="1309">
        <v>1000041</v>
      </c>
      <c r="B24" s="1309" t="s">
        <v>1882</v>
      </c>
      <c r="C24" s="1309" t="s">
        <v>327</v>
      </c>
      <c r="D24" s="1309" t="s">
        <v>1849</v>
      </c>
      <c r="E24" s="1309" t="s">
        <v>1850</v>
      </c>
    </row>
    <row r="25" spans="1:5" ht="12.75">
      <c r="A25" s="1309">
        <v>1000041</v>
      </c>
      <c r="B25" s="1309" t="s">
        <v>1882</v>
      </c>
      <c r="C25" s="1309" t="s">
        <v>582</v>
      </c>
      <c r="D25" s="1309" t="s">
        <v>1851</v>
      </c>
      <c r="E25" s="1309" t="s">
        <v>1850</v>
      </c>
    </row>
    <row r="26" spans="1:5" ht="12.75">
      <c r="A26" s="1309">
        <v>1000041</v>
      </c>
      <c r="B26" s="1309" t="s">
        <v>1882</v>
      </c>
      <c r="C26" s="1309" t="s">
        <v>1883</v>
      </c>
      <c r="D26" s="1309" t="s">
        <v>1884</v>
      </c>
      <c r="E26" s="1309" t="s">
        <v>1850</v>
      </c>
    </row>
    <row r="27" spans="1:5" ht="12.75">
      <c r="A27" s="1309">
        <v>1000041</v>
      </c>
      <c r="B27" s="1309" t="s">
        <v>1882</v>
      </c>
      <c r="C27" s="1309" t="s">
        <v>1885</v>
      </c>
      <c r="D27" s="1309" t="s">
        <v>1886</v>
      </c>
      <c r="E27" s="1309" t="s">
        <v>1850</v>
      </c>
    </row>
    <row r="28" spans="1:5" ht="12.75">
      <c r="A28" s="1309">
        <v>1000041</v>
      </c>
      <c r="B28" s="1309" t="s">
        <v>1882</v>
      </c>
      <c r="C28" s="1309" t="s">
        <v>1887</v>
      </c>
      <c r="D28" s="1309" t="s">
        <v>1888</v>
      </c>
      <c r="E28" s="1309" t="s">
        <v>1850</v>
      </c>
    </row>
    <row r="29" spans="1:5" ht="12.75">
      <c r="A29" s="1309">
        <v>1000041</v>
      </c>
      <c r="B29" s="1309" t="s">
        <v>1882</v>
      </c>
      <c r="C29" s="1309" t="s">
        <v>1889</v>
      </c>
      <c r="D29" s="1309" t="s">
        <v>1890</v>
      </c>
      <c r="E29" s="1309" t="s">
        <v>1850</v>
      </c>
    </row>
    <row r="30" spans="1:5" ht="12.75">
      <c r="A30" s="1309">
        <v>1000041</v>
      </c>
      <c r="B30" s="1309" t="s">
        <v>1882</v>
      </c>
      <c r="C30" s="1309" t="s">
        <v>1891</v>
      </c>
      <c r="D30" s="1309" t="s">
        <v>1892</v>
      </c>
      <c r="E30" s="1309" t="s">
        <v>1850</v>
      </c>
    </row>
    <row r="31" spans="1:5" ht="12.75">
      <c r="A31" s="1309">
        <v>1000041</v>
      </c>
      <c r="B31" s="1309" t="s">
        <v>1882</v>
      </c>
      <c r="C31" s="1309" t="s">
        <v>1852</v>
      </c>
      <c r="D31" s="1309" t="s">
        <v>1853</v>
      </c>
      <c r="E31" s="1309" t="s">
        <v>1850</v>
      </c>
    </row>
    <row r="32" spans="1:5" ht="12.75">
      <c r="A32" s="1309">
        <v>1000058</v>
      </c>
      <c r="B32" s="1309" t="s">
        <v>1893</v>
      </c>
      <c r="C32" s="1309" t="s">
        <v>327</v>
      </c>
      <c r="D32" s="1309" t="s">
        <v>1849</v>
      </c>
      <c r="E32" s="1309" t="s">
        <v>1850</v>
      </c>
    </row>
    <row r="33" spans="1:5" ht="12.75">
      <c r="A33" s="1309">
        <v>1000058</v>
      </c>
      <c r="B33" s="1309" t="s">
        <v>1893</v>
      </c>
      <c r="C33" s="1309" t="s">
        <v>582</v>
      </c>
      <c r="D33" s="1309" t="s">
        <v>1851</v>
      </c>
      <c r="E33" s="1309" t="s">
        <v>1850</v>
      </c>
    </row>
    <row r="34" spans="1:5" ht="12.75">
      <c r="A34" s="1309">
        <v>1000058</v>
      </c>
      <c r="B34" s="1309" t="s">
        <v>1893</v>
      </c>
      <c r="C34" s="1309" t="s">
        <v>513</v>
      </c>
      <c r="D34" s="1309" t="s">
        <v>1855</v>
      </c>
      <c r="E34" s="1309" t="s">
        <v>1850</v>
      </c>
    </row>
    <row r="35" spans="1:5" ht="12.75">
      <c r="A35" s="1309">
        <v>1000058</v>
      </c>
      <c r="B35" s="1309" t="s">
        <v>1893</v>
      </c>
      <c r="C35" s="1309" t="s">
        <v>1852</v>
      </c>
      <c r="D35" s="1309" t="s">
        <v>1853</v>
      </c>
      <c r="E35" s="1309" t="s">
        <v>1850</v>
      </c>
    </row>
    <row r="36" spans="1:5" ht="12.75">
      <c r="A36" s="1309">
        <v>1000066</v>
      </c>
      <c r="B36" s="1309" t="s">
        <v>1894</v>
      </c>
      <c r="C36" s="1309" t="s">
        <v>327</v>
      </c>
      <c r="D36" s="1309" t="s">
        <v>1849</v>
      </c>
      <c r="E36" s="1309" t="s">
        <v>1850</v>
      </c>
    </row>
    <row r="37" spans="1:5" ht="12.75">
      <c r="A37" s="1309">
        <v>1000066</v>
      </c>
      <c r="B37" s="1309" t="s">
        <v>1894</v>
      </c>
      <c r="C37" s="1309" t="s">
        <v>582</v>
      </c>
      <c r="D37" s="1309" t="s">
        <v>1851</v>
      </c>
      <c r="E37" s="1309" t="s">
        <v>1850</v>
      </c>
    </row>
    <row r="38" spans="1:5" ht="12.75">
      <c r="A38" s="1309">
        <v>1000066</v>
      </c>
      <c r="B38" s="1309" t="s">
        <v>1894</v>
      </c>
      <c r="C38" s="1309" t="s">
        <v>1852</v>
      </c>
      <c r="D38" s="1309" t="s">
        <v>1853</v>
      </c>
      <c r="E38" s="1309" t="s">
        <v>1850</v>
      </c>
    </row>
    <row r="39" spans="1:5" ht="12.75">
      <c r="A39" s="1309">
        <v>1000074</v>
      </c>
      <c r="B39" s="1309" t="s">
        <v>1895</v>
      </c>
      <c r="C39" s="1309" t="s">
        <v>327</v>
      </c>
      <c r="D39" s="1309" t="s">
        <v>1849</v>
      </c>
      <c r="E39" s="1309" t="s">
        <v>1850</v>
      </c>
    </row>
    <row r="40" spans="1:5" ht="12.75">
      <c r="A40" s="1309">
        <v>1000074</v>
      </c>
      <c r="B40" s="1309" t="s">
        <v>1895</v>
      </c>
      <c r="C40" s="1309" t="s">
        <v>582</v>
      </c>
      <c r="D40" s="1309" t="s">
        <v>1851</v>
      </c>
      <c r="E40" s="1309" t="s">
        <v>1850</v>
      </c>
    </row>
    <row r="41" spans="1:5" ht="12.75">
      <c r="A41" s="1309">
        <v>1000074</v>
      </c>
      <c r="B41" s="1309" t="s">
        <v>1895</v>
      </c>
      <c r="C41" s="1309" t="s">
        <v>1852</v>
      </c>
      <c r="D41" s="1309" t="s">
        <v>1853</v>
      </c>
      <c r="E41" s="1309" t="s">
        <v>1850</v>
      </c>
    </row>
    <row r="42" spans="1:5" ht="12.75">
      <c r="A42" s="1309">
        <v>1000082</v>
      </c>
      <c r="B42" s="1309" t="s">
        <v>1896</v>
      </c>
      <c r="C42" s="1309" t="s">
        <v>327</v>
      </c>
      <c r="D42" s="1309" t="s">
        <v>1849</v>
      </c>
      <c r="E42" s="1309" t="s">
        <v>1850</v>
      </c>
    </row>
    <row r="43" spans="1:5" ht="12.75">
      <c r="A43" s="1309">
        <v>1000082</v>
      </c>
      <c r="B43" s="1309" t="s">
        <v>1896</v>
      </c>
      <c r="C43" s="1309" t="s">
        <v>582</v>
      </c>
      <c r="D43" s="1309" t="s">
        <v>1851</v>
      </c>
      <c r="E43" s="1309" t="s">
        <v>1850</v>
      </c>
    </row>
    <row r="44" spans="1:5" ht="12.75">
      <c r="A44" s="1309">
        <v>1000082</v>
      </c>
      <c r="B44" s="1309" t="s">
        <v>1896</v>
      </c>
      <c r="C44" s="1309" t="s">
        <v>513</v>
      </c>
      <c r="D44" s="1309" t="s">
        <v>1855</v>
      </c>
      <c r="E44" s="1309" t="s">
        <v>1850</v>
      </c>
    </row>
    <row r="45" spans="1:5" ht="12.75">
      <c r="A45" s="1309">
        <v>1000082</v>
      </c>
      <c r="B45" s="1309" t="s">
        <v>1896</v>
      </c>
      <c r="C45" s="1309" t="s">
        <v>1852</v>
      </c>
      <c r="D45" s="1309" t="s">
        <v>1853</v>
      </c>
      <c r="E45" s="1309" t="s">
        <v>1850</v>
      </c>
    </row>
    <row r="46" spans="1:5" ht="12.75">
      <c r="A46" s="1309">
        <v>1000090</v>
      </c>
      <c r="B46" s="1309" t="s">
        <v>1897</v>
      </c>
      <c r="C46" s="1309" t="s">
        <v>327</v>
      </c>
      <c r="D46" s="1309" t="s">
        <v>1849</v>
      </c>
      <c r="E46" s="1309" t="s">
        <v>1850</v>
      </c>
    </row>
    <row r="47" spans="1:5" ht="12.75">
      <c r="A47" s="1309">
        <v>1000090</v>
      </c>
      <c r="B47" s="1309" t="s">
        <v>1897</v>
      </c>
      <c r="C47" s="1309" t="s">
        <v>582</v>
      </c>
      <c r="D47" s="1309" t="s">
        <v>1851</v>
      </c>
      <c r="E47" s="1309" t="s">
        <v>1850</v>
      </c>
    </row>
    <row r="48" spans="1:5" ht="12.75">
      <c r="A48" s="1309">
        <v>1000090</v>
      </c>
      <c r="B48" s="1309" t="s">
        <v>1897</v>
      </c>
      <c r="C48" s="1309" t="s">
        <v>1852</v>
      </c>
      <c r="D48" s="1309" t="s">
        <v>1853</v>
      </c>
      <c r="E48" s="1309" t="s">
        <v>1850</v>
      </c>
    </row>
    <row r="49" spans="1:5" ht="12.75">
      <c r="A49" s="1309">
        <v>1000108</v>
      </c>
      <c r="B49" s="1309" t="s">
        <v>1898</v>
      </c>
      <c r="C49" s="1309" t="s">
        <v>327</v>
      </c>
      <c r="D49" s="1309" t="s">
        <v>1849</v>
      </c>
      <c r="E49" s="1309" t="s">
        <v>1850</v>
      </c>
    </row>
    <row r="50" spans="1:5" ht="12.75">
      <c r="A50" s="1309">
        <v>1000108</v>
      </c>
      <c r="B50" s="1309" t="s">
        <v>1898</v>
      </c>
      <c r="C50" s="1309" t="s">
        <v>582</v>
      </c>
      <c r="D50" s="1309" t="s">
        <v>1851</v>
      </c>
      <c r="E50" s="1309" t="s">
        <v>1850</v>
      </c>
    </row>
    <row r="51" spans="1:5" ht="12.75">
      <c r="A51" s="1309">
        <v>1000108</v>
      </c>
      <c r="B51" s="1309" t="s">
        <v>1898</v>
      </c>
      <c r="C51" s="1309" t="s">
        <v>1852</v>
      </c>
      <c r="D51" s="1309" t="s">
        <v>1853</v>
      </c>
      <c r="E51" s="1309" t="s">
        <v>1850</v>
      </c>
    </row>
    <row r="52" spans="1:5" ht="12.75">
      <c r="A52" s="1309">
        <v>1000116</v>
      </c>
      <c r="B52" s="1309" t="s">
        <v>1899</v>
      </c>
      <c r="C52" s="1309" t="s">
        <v>327</v>
      </c>
      <c r="D52" s="1309" t="s">
        <v>1849</v>
      </c>
      <c r="E52" s="1309" t="s">
        <v>1850</v>
      </c>
    </row>
    <row r="53" spans="1:5" ht="12.75">
      <c r="A53" s="1309">
        <v>1000116</v>
      </c>
      <c r="B53" s="1309" t="s">
        <v>1899</v>
      </c>
      <c r="C53" s="1309" t="s">
        <v>582</v>
      </c>
      <c r="D53" s="1309" t="s">
        <v>1851</v>
      </c>
      <c r="E53" s="1309" t="s">
        <v>1850</v>
      </c>
    </row>
    <row r="54" spans="1:5" ht="12.75">
      <c r="A54" s="1309">
        <v>1000116</v>
      </c>
      <c r="B54" s="1309" t="s">
        <v>1899</v>
      </c>
      <c r="C54" s="1309" t="s">
        <v>513</v>
      </c>
      <c r="D54" s="1309" t="s">
        <v>1855</v>
      </c>
      <c r="E54" s="1309" t="s">
        <v>1850</v>
      </c>
    </row>
    <row r="55" spans="1:5" ht="12.75">
      <c r="A55" s="1309">
        <v>1000116</v>
      </c>
      <c r="B55" s="1309" t="s">
        <v>1899</v>
      </c>
      <c r="C55" s="1309" t="s">
        <v>1852</v>
      </c>
      <c r="D55" s="1309" t="s">
        <v>1853</v>
      </c>
      <c r="E55" s="1309" t="s">
        <v>1850</v>
      </c>
    </row>
    <row r="56" spans="1:5" ht="12.75">
      <c r="A56" s="1309">
        <v>1000116</v>
      </c>
      <c r="B56" s="1309" t="s">
        <v>1899</v>
      </c>
      <c r="C56" s="1309" t="s">
        <v>1900</v>
      </c>
      <c r="D56" s="1309" t="s">
        <v>1901</v>
      </c>
      <c r="E56" s="1309" t="s">
        <v>1850</v>
      </c>
    </row>
    <row r="57" spans="1:5" ht="12.75">
      <c r="A57" s="1309">
        <v>1000116</v>
      </c>
      <c r="B57" s="1309" t="s">
        <v>1899</v>
      </c>
      <c r="C57" s="1309" t="s">
        <v>925</v>
      </c>
      <c r="D57" s="1309" t="s">
        <v>1902</v>
      </c>
      <c r="E57" s="1309" t="s">
        <v>1850</v>
      </c>
    </row>
    <row r="58" spans="1:5" ht="12.75">
      <c r="A58" s="1309">
        <v>1000124</v>
      </c>
      <c r="B58" s="1309" t="s">
        <v>1903</v>
      </c>
      <c r="C58" s="1309" t="s">
        <v>327</v>
      </c>
      <c r="D58" s="1309" t="s">
        <v>1849</v>
      </c>
      <c r="E58" s="1309" t="s">
        <v>1850</v>
      </c>
    </row>
    <row r="59" spans="1:5" ht="12.75">
      <c r="A59" s="1309">
        <v>1000124</v>
      </c>
      <c r="B59" s="1309" t="s">
        <v>1903</v>
      </c>
      <c r="C59" s="1309" t="s">
        <v>582</v>
      </c>
      <c r="D59" s="1309" t="s">
        <v>1851</v>
      </c>
      <c r="E59" s="1309" t="s">
        <v>1850</v>
      </c>
    </row>
    <row r="60" spans="1:5" ht="12.75">
      <c r="A60" s="1309">
        <v>1000124</v>
      </c>
      <c r="B60" s="1309" t="s">
        <v>1903</v>
      </c>
      <c r="C60" s="1309" t="s">
        <v>513</v>
      </c>
      <c r="D60" s="1309" t="s">
        <v>1855</v>
      </c>
      <c r="E60" s="1309" t="s">
        <v>1850</v>
      </c>
    </row>
    <row r="61" spans="1:5" ht="12.75">
      <c r="A61" s="1309">
        <v>1000124</v>
      </c>
      <c r="B61" s="1309" t="s">
        <v>1903</v>
      </c>
      <c r="C61" s="1309" t="s">
        <v>1852</v>
      </c>
      <c r="D61" s="1309" t="s">
        <v>1853</v>
      </c>
      <c r="E61" s="1309" t="s">
        <v>1850</v>
      </c>
    </row>
    <row r="62" spans="1:5" ht="12.75">
      <c r="A62" s="1309">
        <v>1000132</v>
      </c>
      <c r="B62" s="1309" t="s">
        <v>1904</v>
      </c>
      <c r="C62" s="1309" t="s">
        <v>327</v>
      </c>
      <c r="D62" s="1309" t="s">
        <v>1849</v>
      </c>
      <c r="E62" s="1309" t="s">
        <v>1850</v>
      </c>
    </row>
    <row r="63" spans="1:5" ht="12.75">
      <c r="A63" s="1309">
        <v>1000132</v>
      </c>
      <c r="B63" s="1309" t="s">
        <v>1904</v>
      </c>
      <c r="C63" s="1309" t="s">
        <v>582</v>
      </c>
      <c r="D63" s="1309" t="s">
        <v>1851</v>
      </c>
      <c r="E63" s="1309" t="s">
        <v>1850</v>
      </c>
    </row>
    <row r="64" spans="1:5" ht="12.75">
      <c r="A64" s="1309">
        <v>1000132</v>
      </c>
      <c r="B64" s="1309" t="s">
        <v>1904</v>
      </c>
      <c r="C64" s="1309" t="s">
        <v>513</v>
      </c>
      <c r="D64" s="1309" t="s">
        <v>1855</v>
      </c>
      <c r="E64" s="1309" t="s">
        <v>1850</v>
      </c>
    </row>
    <row r="65" spans="1:5" ht="12.75">
      <c r="A65" s="1309">
        <v>1000132</v>
      </c>
      <c r="B65" s="1309" t="s">
        <v>1904</v>
      </c>
      <c r="C65" s="1309" t="s">
        <v>1852</v>
      </c>
      <c r="D65" s="1309" t="s">
        <v>1853</v>
      </c>
      <c r="E65" s="1309" t="s">
        <v>1850</v>
      </c>
    </row>
    <row r="66" spans="1:5" ht="12.75">
      <c r="A66" s="1309">
        <v>1000140</v>
      </c>
      <c r="B66" s="1309" t="s">
        <v>1905</v>
      </c>
      <c r="C66" s="1309" t="s">
        <v>327</v>
      </c>
      <c r="D66" s="1309" t="s">
        <v>1849</v>
      </c>
      <c r="E66" s="1309" t="s">
        <v>1850</v>
      </c>
    </row>
    <row r="67" spans="1:5" ht="12.75">
      <c r="A67" s="1309">
        <v>1000140</v>
      </c>
      <c r="B67" s="1309" t="s">
        <v>1905</v>
      </c>
      <c r="C67" s="1309" t="s">
        <v>582</v>
      </c>
      <c r="D67" s="1309" t="s">
        <v>1851</v>
      </c>
      <c r="E67" s="1309" t="s">
        <v>1850</v>
      </c>
    </row>
    <row r="68" spans="1:5" ht="12.75">
      <c r="A68" s="1309">
        <v>1000140</v>
      </c>
      <c r="B68" s="1309" t="s">
        <v>1905</v>
      </c>
      <c r="C68" s="1309" t="s">
        <v>513</v>
      </c>
      <c r="D68" s="1309" t="s">
        <v>1855</v>
      </c>
      <c r="E68" s="1309" t="s">
        <v>1850</v>
      </c>
    </row>
    <row r="69" spans="1:5" ht="12.75">
      <c r="A69" s="1309">
        <v>1000140</v>
      </c>
      <c r="B69" s="1309" t="s">
        <v>1905</v>
      </c>
      <c r="C69" s="1309" t="s">
        <v>1852</v>
      </c>
      <c r="D69" s="1309" t="s">
        <v>1853</v>
      </c>
      <c r="E69" s="1309" t="s">
        <v>1850</v>
      </c>
    </row>
    <row r="70" spans="1:5" ht="12.75">
      <c r="A70" s="1309">
        <v>1000157</v>
      </c>
      <c r="B70" s="1309" t="s">
        <v>1906</v>
      </c>
      <c r="C70" s="1309" t="s">
        <v>327</v>
      </c>
      <c r="D70" s="1309" t="s">
        <v>1849</v>
      </c>
      <c r="E70" s="1309" t="s">
        <v>1850</v>
      </c>
    </row>
    <row r="71" spans="1:5" ht="12.75">
      <c r="A71" s="1309">
        <v>1000157</v>
      </c>
      <c r="B71" s="1309" t="s">
        <v>1906</v>
      </c>
      <c r="C71" s="1309" t="s">
        <v>582</v>
      </c>
      <c r="D71" s="1309" t="s">
        <v>1851</v>
      </c>
      <c r="E71" s="1309" t="s">
        <v>1850</v>
      </c>
    </row>
    <row r="72" spans="1:5" ht="12.75">
      <c r="A72" s="1309">
        <v>1000157</v>
      </c>
      <c r="B72" s="1309" t="s">
        <v>1907</v>
      </c>
      <c r="C72" s="1309" t="s">
        <v>513</v>
      </c>
      <c r="D72" s="1309" t="s">
        <v>1855</v>
      </c>
      <c r="E72" s="1309" t="s">
        <v>1850</v>
      </c>
    </row>
    <row r="73" spans="1:5" ht="12.75">
      <c r="A73" s="1309">
        <v>1000157</v>
      </c>
      <c r="B73" s="1309" t="s">
        <v>1906</v>
      </c>
      <c r="C73" s="1309" t="s">
        <v>1852</v>
      </c>
      <c r="D73" s="1309" t="s">
        <v>1853</v>
      </c>
      <c r="E73" s="1309" t="s">
        <v>1850</v>
      </c>
    </row>
    <row r="74" spans="1:5" ht="12.75">
      <c r="A74" s="1309">
        <v>1000165</v>
      </c>
      <c r="B74" s="1309" t="s">
        <v>1908</v>
      </c>
      <c r="C74" s="1309" t="s">
        <v>327</v>
      </c>
      <c r="D74" s="1309" t="s">
        <v>1849</v>
      </c>
      <c r="E74" s="1309" t="s">
        <v>1850</v>
      </c>
    </row>
    <row r="75" spans="1:5" ht="12.75">
      <c r="A75" s="1309">
        <v>1000165</v>
      </c>
      <c r="B75" s="1309" t="s">
        <v>1908</v>
      </c>
      <c r="C75" s="1309" t="s">
        <v>582</v>
      </c>
      <c r="D75" s="1309" t="s">
        <v>1851</v>
      </c>
      <c r="E75" s="1309" t="s">
        <v>1850</v>
      </c>
    </row>
    <row r="76" spans="1:5" ht="12.75">
      <c r="A76" s="1309">
        <v>1000165</v>
      </c>
      <c r="B76" s="1309" t="s">
        <v>1908</v>
      </c>
      <c r="C76" s="1309" t="s">
        <v>513</v>
      </c>
      <c r="D76" s="1309" t="s">
        <v>1855</v>
      </c>
      <c r="E76" s="1309" t="s">
        <v>1850</v>
      </c>
    </row>
    <row r="77" spans="1:5" ht="12.75">
      <c r="A77" s="1309">
        <v>1000165</v>
      </c>
      <c r="B77" s="1309" t="s">
        <v>1908</v>
      </c>
      <c r="C77" s="1309" t="s">
        <v>1852</v>
      </c>
      <c r="D77" s="1309" t="s">
        <v>1853</v>
      </c>
      <c r="E77" s="1309" t="s">
        <v>1850</v>
      </c>
    </row>
    <row r="78" spans="1:5" ht="12.75">
      <c r="A78" s="1309">
        <v>1000173</v>
      </c>
      <c r="B78" s="1309" t="s">
        <v>1909</v>
      </c>
      <c r="C78" s="1309" t="s">
        <v>327</v>
      </c>
      <c r="D78" s="1309" t="s">
        <v>1849</v>
      </c>
      <c r="E78" s="1309" t="s">
        <v>1850</v>
      </c>
    </row>
    <row r="79" spans="1:5" ht="12.75">
      <c r="A79" s="1309">
        <v>1000173</v>
      </c>
      <c r="B79" s="1309" t="s">
        <v>1909</v>
      </c>
      <c r="C79" s="1309" t="s">
        <v>582</v>
      </c>
      <c r="D79" s="1309" t="s">
        <v>1851</v>
      </c>
      <c r="E79" s="1309" t="s">
        <v>1850</v>
      </c>
    </row>
    <row r="80" spans="1:5" ht="12.75">
      <c r="A80" s="1309">
        <v>1000173</v>
      </c>
      <c r="B80" s="1309" t="s">
        <v>1909</v>
      </c>
      <c r="C80" s="1309" t="s">
        <v>513</v>
      </c>
      <c r="D80" s="1309" t="s">
        <v>1855</v>
      </c>
      <c r="E80" s="1309" t="s">
        <v>1850</v>
      </c>
    </row>
    <row r="81" spans="1:5" ht="12.75">
      <c r="A81" s="1309">
        <v>1000173</v>
      </c>
      <c r="B81" s="1309" t="s">
        <v>1909</v>
      </c>
      <c r="C81" s="1309" t="s">
        <v>1852</v>
      </c>
      <c r="D81" s="1309" t="s">
        <v>1853</v>
      </c>
      <c r="E81" s="1309" t="s">
        <v>1850</v>
      </c>
    </row>
    <row r="82" spans="1:5" ht="12.75">
      <c r="A82" s="1309">
        <v>1000181</v>
      </c>
      <c r="B82" s="1309" t="s">
        <v>1910</v>
      </c>
      <c r="C82" s="1309" t="s">
        <v>327</v>
      </c>
      <c r="D82" s="1309" t="s">
        <v>1849</v>
      </c>
      <c r="E82" s="1309" t="s">
        <v>1850</v>
      </c>
    </row>
    <row r="83" spans="1:5" ht="12.75">
      <c r="A83" s="1309">
        <v>1000181</v>
      </c>
      <c r="B83" s="1309" t="s">
        <v>1910</v>
      </c>
      <c r="C83" s="1309" t="s">
        <v>582</v>
      </c>
      <c r="D83" s="1309" t="s">
        <v>1851</v>
      </c>
      <c r="E83" s="1309" t="s">
        <v>1850</v>
      </c>
    </row>
    <row r="84" spans="1:5" ht="12.75">
      <c r="A84" s="1309">
        <v>1000181</v>
      </c>
      <c r="B84" s="1309" t="s">
        <v>1910</v>
      </c>
      <c r="C84" s="1309" t="s">
        <v>513</v>
      </c>
      <c r="D84" s="1309" t="s">
        <v>1855</v>
      </c>
      <c r="E84" s="1309" t="s">
        <v>1850</v>
      </c>
    </row>
    <row r="85" spans="1:5" ht="12.75">
      <c r="A85" s="1309">
        <v>1000181</v>
      </c>
      <c r="B85" s="1309" t="s">
        <v>1910</v>
      </c>
      <c r="C85" s="1309" t="s">
        <v>1852</v>
      </c>
      <c r="D85" s="1309" t="s">
        <v>1853</v>
      </c>
      <c r="E85" s="1309" t="s">
        <v>1850</v>
      </c>
    </row>
    <row r="86" spans="1:5" ht="12.75">
      <c r="A86" s="1309">
        <v>1000207</v>
      </c>
      <c r="B86" s="1309" t="s">
        <v>1911</v>
      </c>
      <c r="C86" s="1309" t="s">
        <v>327</v>
      </c>
      <c r="D86" s="1309" t="s">
        <v>1849</v>
      </c>
      <c r="E86" s="1309" t="s">
        <v>1850</v>
      </c>
    </row>
    <row r="87" spans="1:5" ht="12.75">
      <c r="A87" s="1309">
        <v>1000207</v>
      </c>
      <c r="B87" s="1309" t="s">
        <v>1911</v>
      </c>
      <c r="C87" s="1309" t="s">
        <v>582</v>
      </c>
      <c r="D87" s="1309" t="s">
        <v>1851</v>
      </c>
      <c r="E87" s="1309" t="s">
        <v>1850</v>
      </c>
    </row>
    <row r="88" spans="1:5" ht="12.75">
      <c r="A88" s="1309">
        <v>1000207</v>
      </c>
      <c r="B88" s="1309" t="s">
        <v>1911</v>
      </c>
      <c r="C88" s="1309" t="s">
        <v>513</v>
      </c>
      <c r="D88" s="1309" t="s">
        <v>1855</v>
      </c>
      <c r="E88" s="1309" t="s">
        <v>1850</v>
      </c>
    </row>
    <row r="89" spans="1:5" ht="12.75">
      <c r="A89" s="1309">
        <v>1000207</v>
      </c>
      <c r="B89" s="1309" t="s">
        <v>1911</v>
      </c>
      <c r="C89" s="1309" t="s">
        <v>329</v>
      </c>
      <c r="D89" s="1309" t="s">
        <v>1912</v>
      </c>
      <c r="E89" s="1309" t="s">
        <v>1850</v>
      </c>
    </row>
    <row r="90" spans="1:5" ht="12.75">
      <c r="A90" s="1309">
        <v>1000207</v>
      </c>
      <c r="B90" s="1309" t="s">
        <v>1911</v>
      </c>
      <c r="C90" s="1309" t="s">
        <v>1852</v>
      </c>
      <c r="D90" s="1309" t="s">
        <v>1853</v>
      </c>
      <c r="E90" s="1309" t="s">
        <v>1850</v>
      </c>
    </row>
    <row r="91" spans="1:5" ht="12.75">
      <c r="A91" s="1309">
        <v>1000215</v>
      </c>
      <c r="B91" s="1309" t="s">
        <v>1913</v>
      </c>
      <c r="C91" s="1309" t="s">
        <v>327</v>
      </c>
      <c r="D91" s="1309" t="s">
        <v>1849</v>
      </c>
      <c r="E91" s="1309" t="s">
        <v>1850</v>
      </c>
    </row>
    <row r="92" spans="1:5" ht="12.75">
      <c r="A92" s="1309">
        <v>1000215</v>
      </c>
      <c r="B92" s="1309" t="s">
        <v>1913</v>
      </c>
      <c r="C92" s="1309" t="s">
        <v>582</v>
      </c>
      <c r="D92" s="1309" t="s">
        <v>1851</v>
      </c>
      <c r="E92" s="1309" t="s">
        <v>1850</v>
      </c>
    </row>
    <row r="93" spans="1:5" ht="12.75">
      <c r="A93" s="1309">
        <v>1000215</v>
      </c>
      <c r="B93" s="1309" t="s">
        <v>1913</v>
      </c>
      <c r="C93" s="1309" t="s">
        <v>513</v>
      </c>
      <c r="D93" s="1309" t="s">
        <v>1855</v>
      </c>
      <c r="E93" s="1309" t="s">
        <v>1850</v>
      </c>
    </row>
    <row r="94" spans="1:5" ht="12.75">
      <c r="A94" s="1309">
        <v>1000215</v>
      </c>
      <c r="B94" s="1309" t="s">
        <v>1913</v>
      </c>
      <c r="C94" s="1309" t="s">
        <v>1852</v>
      </c>
      <c r="D94" s="1309" t="s">
        <v>1853</v>
      </c>
      <c r="E94" s="1309" t="s">
        <v>1850</v>
      </c>
    </row>
    <row r="95" spans="1:5" ht="12.75">
      <c r="A95" s="1309">
        <v>1000215</v>
      </c>
      <c r="B95" s="1309" t="s">
        <v>1913</v>
      </c>
      <c r="C95" s="1309" t="s">
        <v>450</v>
      </c>
      <c r="D95" s="1309" t="s">
        <v>1914</v>
      </c>
      <c r="E95" s="1309" t="s">
        <v>1915</v>
      </c>
    </row>
    <row r="96" spans="1:5" ht="12.75">
      <c r="A96" s="1309">
        <v>1000215</v>
      </c>
      <c r="B96" s="1309" t="s">
        <v>1913</v>
      </c>
      <c r="C96" s="1309" t="s">
        <v>500</v>
      </c>
      <c r="D96" s="1309" t="s">
        <v>1916</v>
      </c>
      <c r="E96" s="1309" t="s">
        <v>1917</v>
      </c>
    </row>
    <row r="97" spans="1:5" ht="12.75">
      <c r="A97" s="1310" t="s">
        <v>1918</v>
      </c>
      <c r="B97" s="1309" t="s">
        <v>1919</v>
      </c>
      <c r="C97" s="1309" t="s">
        <v>327</v>
      </c>
      <c r="D97" s="1309" t="s">
        <v>1849</v>
      </c>
      <c r="E97" s="1309" t="s">
        <v>1920</v>
      </c>
    </row>
    <row r="98" spans="1:5" ht="12.75">
      <c r="A98" s="1309">
        <v>1000223</v>
      </c>
      <c r="B98" s="1309" t="s">
        <v>1921</v>
      </c>
      <c r="C98" s="1309" t="s">
        <v>327</v>
      </c>
      <c r="D98" s="1309" t="s">
        <v>1849</v>
      </c>
      <c r="E98" s="1309" t="s">
        <v>1850</v>
      </c>
    </row>
    <row r="99" spans="1:5" ht="12.75">
      <c r="A99" s="1309">
        <v>1000223</v>
      </c>
      <c r="B99" s="1309" t="s">
        <v>1921</v>
      </c>
      <c r="C99" s="1309" t="s">
        <v>582</v>
      </c>
      <c r="D99" s="1309" t="s">
        <v>1851</v>
      </c>
      <c r="E99" s="1309" t="s">
        <v>1850</v>
      </c>
    </row>
    <row r="100" spans="1:5" ht="12.75">
      <c r="A100" s="1309">
        <v>1000223</v>
      </c>
      <c r="B100" s="1309" t="s">
        <v>1921</v>
      </c>
      <c r="C100" s="1309" t="s">
        <v>1852</v>
      </c>
      <c r="D100" s="1309" t="s">
        <v>1853</v>
      </c>
      <c r="E100" s="1309" t="s">
        <v>1850</v>
      </c>
    </row>
    <row r="101" spans="1:5" ht="12.75">
      <c r="A101" s="1309">
        <v>1000223</v>
      </c>
      <c r="B101" s="1309" t="s">
        <v>1921</v>
      </c>
      <c r="C101" s="1309" t="s">
        <v>424</v>
      </c>
      <c r="D101" s="1309" t="s">
        <v>1922</v>
      </c>
      <c r="E101" s="1309" t="s">
        <v>1923</v>
      </c>
    </row>
    <row r="102" spans="1:5" ht="12.75">
      <c r="A102" s="1309">
        <v>1000231</v>
      </c>
      <c r="B102" s="1309" t="s">
        <v>1924</v>
      </c>
      <c r="C102" s="1309" t="s">
        <v>327</v>
      </c>
      <c r="D102" s="1309" t="s">
        <v>1849</v>
      </c>
      <c r="E102" s="1309" t="s">
        <v>1850</v>
      </c>
    </row>
    <row r="103" spans="1:5" ht="12.75">
      <c r="A103" s="1309">
        <v>1000231</v>
      </c>
      <c r="B103" s="1309" t="s">
        <v>1924</v>
      </c>
      <c r="C103" s="1309" t="s">
        <v>582</v>
      </c>
      <c r="D103" s="1309" t="s">
        <v>1851</v>
      </c>
      <c r="E103" s="1309" t="s">
        <v>1850</v>
      </c>
    </row>
    <row r="104" spans="1:5" ht="12.75">
      <c r="A104" s="1309">
        <v>1000231</v>
      </c>
      <c r="B104" s="1309" t="s">
        <v>1924</v>
      </c>
      <c r="C104" s="1309" t="s">
        <v>1852</v>
      </c>
      <c r="D104" s="1309" t="s">
        <v>1853</v>
      </c>
      <c r="E104" s="1309" t="s">
        <v>1850</v>
      </c>
    </row>
    <row r="105" spans="1:5" ht="12.75">
      <c r="A105" s="1309">
        <v>1000231</v>
      </c>
      <c r="B105" s="1309" t="s">
        <v>1924</v>
      </c>
      <c r="C105" s="1309" t="s">
        <v>566</v>
      </c>
      <c r="D105" s="1309" t="s">
        <v>1925</v>
      </c>
      <c r="E105" s="1309" t="s">
        <v>1850</v>
      </c>
    </row>
    <row r="106" spans="1:5" ht="12.75">
      <c r="A106" s="1309">
        <v>1000272</v>
      </c>
      <c r="B106" s="1309" t="s">
        <v>1926</v>
      </c>
      <c r="C106" s="1309" t="s">
        <v>327</v>
      </c>
      <c r="D106" s="1309" t="s">
        <v>1849</v>
      </c>
      <c r="E106" s="1309" t="s">
        <v>1850</v>
      </c>
    </row>
    <row r="107" spans="1:5" ht="12.75">
      <c r="A107" s="1309">
        <v>1000272</v>
      </c>
      <c r="B107" s="1309" t="s">
        <v>1926</v>
      </c>
      <c r="C107" s="1309" t="s">
        <v>582</v>
      </c>
      <c r="D107" s="1309" t="s">
        <v>1851</v>
      </c>
      <c r="E107" s="1309" t="s">
        <v>1850</v>
      </c>
    </row>
    <row r="108" spans="1:5" ht="12.75">
      <c r="A108" s="1309">
        <v>1000272</v>
      </c>
      <c r="B108" s="1309" t="s">
        <v>1926</v>
      </c>
      <c r="C108" s="1309" t="s">
        <v>513</v>
      </c>
      <c r="D108" s="1309" t="s">
        <v>1855</v>
      </c>
      <c r="E108" s="1309" t="s">
        <v>1850</v>
      </c>
    </row>
    <row r="109" spans="1:5" ht="12.75">
      <c r="A109" s="1309">
        <v>1000272</v>
      </c>
      <c r="B109" s="1309" t="s">
        <v>1926</v>
      </c>
      <c r="C109" s="1309" t="s">
        <v>1852</v>
      </c>
      <c r="D109" s="1309" t="s">
        <v>1853</v>
      </c>
      <c r="E109" s="1309" t="s">
        <v>1850</v>
      </c>
    </row>
    <row r="110" spans="1:5" ht="12.75">
      <c r="A110" s="1309">
        <v>1100015</v>
      </c>
      <c r="B110" s="1309" t="s">
        <v>1927</v>
      </c>
      <c r="C110" s="1309" t="s">
        <v>327</v>
      </c>
      <c r="D110" s="1309" t="s">
        <v>1849</v>
      </c>
      <c r="E110" s="1309" t="s">
        <v>1850</v>
      </c>
    </row>
    <row r="111" spans="1:5" ht="12.75">
      <c r="A111" s="1309">
        <v>1100015</v>
      </c>
      <c r="B111" s="1309" t="s">
        <v>1928</v>
      </c>
      <c r="C111" s="1309" t="s">
        <v>582</v>
      </c>
      <c r="D111" s="1309" t="s">
        <v>1851</v>
      </c>
      <c r="E111" s="1309" t="s">
        <v>1850</v>
      </c>
    </row>
    <row r="112" spans="1:5" ht="12.75">
      <c r="A112" s="1309">
        <v>1100015</v>
      </c>
      <c r="B112" s="1309" t="s">
        <v>1928</v>
      </c>
      <c r="C112" s="1309" t="s">
        <v>513</v>
      </c>
      <c r="D112" s="1309" t="s">
        <v>1855</v>
      </c>
      <c r="E112" s="1309" t="s">
        <v>1850</v>
      </c>
    </row>
    <row r="113" spans="1:5" ht="12.75">
      <c r="A113" s="1309">
        <v>1100015</v>
      </c>
      <c r="B113" s="1309" t="s">
        <v>1928</v>
      </c>
      <c r="C113" s="1309" t="s">
        <v>1852</v>
      </c>
      <c r="D113" s="1309" t="s">
        <v>1853</v>
      </c>
      <c r="E113" s="1309" t="s">
        <v>1850</v>
      </c>
    </row>
    <row r="114" spans="1:5" ht="12.75">
      <c r="A114" s="1309">
        <v>1100015</v>
      </c>
      <c r="B114" s="1309" t="s">
        <v>1928</v>
      </c>
      <c r="C114" s="1309" t="s">
        <v>1857</v>
      </c>
      <c r="D114" s="1309" t="s">
        <v>1858</v>
      </c>
      <c r="E114" s="1309" t="s">
        <v>1859</v>
      </c>
    </row>
    <row r="115" spans="1:5" ht="12.75">
      <c r="A115" s="1309">
        <v>1100015</v>
      </c>
      <c r="B115" s="1309" t="s">
        <v>1927</v>
      </c>
      <c r="C115" s="1309" t="s">
        <v>1860</v>
      </c>
      <c r="D115" s="1309" t="s">
        <v>1861</v>
      </c>
      <c r="E115" s="1309" t="s">
        <v>1859</v>
      </c>
    </row>
    <row r="116" spans="1:5" ht="12.75">
      <c r="A116" s="1309">
        <v>1100015</v>
      </c>
      <c r="B116" s="1309" t="s">
        <v>1928</v>
      </c>
      <c r="C116" s="1309" t="s">
        <v>1862</v>
      </c>
      <c r="D116" s="1309" t="s">
        <v>1863</v>
      </c>
      <c r="E116" s="1309" t="s">
        <v>1859</v>
      </c>
    </row>
    <row r="117" spans="1:5" ht="12.75">
      <c r="A117" s="1309">
        <v>1100015</v>
      </c>
      <c r="B117" s="1309" t="s">
        <v>1927</v>
      </c>
      <c r="C117" s="1309" t="s">
        <v>1865</v>
      </c>
      <c r="D117" s="1309" t="s">
        <v>1866</v>
      </c>
      <c r="E117" s="1309" t="s">
        <v>1859</v>
      </c>
    </row>
    <row r="118" spans="1:5" ht="12.75">
      <c r="A118" s="1309">
        <v>1100015</v>
      </c>
      <c r="B118" s="1309" t="s">
        <v>1927</v>
      </c>
      <c r="C118" s="1309" t="s">
        <v>1867</v>
      </c>
      <c r="D118" s="1309" t="s">
        <v>1868</v>
      </c>
      <c r="E118" s="1309" t="s">
        <v>1859</v>
      </c>
    </row>
    <row r="119" spans="1:5" ht="12.75">
      <c r="A119" s="1309">
        <v>1100015</v>
      </c>
      <c r="B119" s="1309" t="s">
        <v>1927</v>
      </c>
      <c r="C119" s="1309" t="s">
        <v>1869</v>
      </c>
      <c r="D119" s="1309" t="s">
        <v>1870</v>
      </c>
      <c r="E119" s="1309" t="s">
        <v>1859</v>
      </c>
    </row>
    <row r="120" spans="1:5" ht="12.75">
      <c r="A120" s="1309">
        <v>1100015</v>
      </c>
      <c r="B120" s="1309" t="s">
        <v>1927</v>
      </c>
      <c r="C120" s="1309" t="s">
        <v>1871</v>
      </c>
      <c r="D120" s="1309" t="s">
        <v>1872</v>
      </c>
      <c r="E120" s="1309" t="s">
        <v>1859</v>
      </c>
    </row>
    <row r="121" spans="1:5" ht="12.75">
      <c r="A121" s="1309">
        <v>1100015</v>
      </c>
      <c r="B121" s="1309" t="s">
        <v>1928</v>
      </c>
      <c r="C121" s="1309" t="s">
        <v>1929</v>
      </c>
      <c r="D121" s="1309" t="s">
        <v>1930</v>
      </c>
      <c r="E121" s="1309" t="s">
        <v>1864</v>
      </c>
    </row>
    <row r="122" spans="1:5" ht="12.75">
      <c r="A122" s="1309">
        <v>1100023</v>
      </c>
      <c r="B122" s="1309" t="s">
        <v>1931</v>
      </c>
      <c r="C122" s="1309" t="s">
        <v>327</v>
      </c>
      <c r="D122" s="1309" t="s">
        <v>1849</v>
      </c>
      <c r="E122" s="1309" t="s">
        <v>1850</v>
      </c>
    </row>
    <row r="123" spans="1:5" ht="12.75">
      <c r="A123" s="1309">
        <v>1100023</v>
      </c>
      <c r="B123" s="1309" t="s">
        <v>1931</v>
      </c>
      <c r="C123" s="1309" t="s">
        <v>582</v>
      </c>
      <c r="D123" s="1309" t="s">
        <v>1851</v>
      </c>
      <c r="E123" s="1309" t="s">
        <v>1850</v>
      </c>
    </row>
    <row r="124" spans="1:5" ht="12.75">
      <c r="A124" s="1309">
        <v>1100023</v>
      </c>
      <c r="B124" s="1309" t="s">
        <v>1931</v>
      </c>
      <c r="C124" s="1309" t="s">
        <v>513</v>
      </c>
      <c r="D124" s="1309" t="s">
        <v>1855</v>
      </c>
      <c r="E124" s="1309" t="s">
        <v>1850</v>
      </c>
    </row>
    <row r="125" spans="1:5" ht="12.75">
      <c r="A125" s="1309">
        <v>1100023</v>
      </c>
      <c r="B125" s="1309" t="s">
        <v>1931</v>
      </c>
      <c r="C125" s="1309" t="s">
        <v>1852</v>
      </c>
      <c r="D125" s="1309" t="s">
        <v>1853</v>
      </c>
      <c r="E125" s="1309" t="s">
        <v>1850</v>
      </c>
    </row>
    <row r="126" spans="1:5" ht="12.75">
      <c r="A126" s="1309">
        <v>1100023</v>
      </c>
      <c r="B126" s="1309" t="s">
        <v>1931</v>
      </c>
      <c r="C126" s="1309" t="s">
        <v>1932</v>
      </c>
      <c r="D126" s="1309" t="s">
        <v>1933</v>
      </c>
      <c r="E126" s="1309" t="s">
        <v>1864</v>
      </c>
    </row>
    <row r="127" spans="1:5" ht="12.75">
      <c r="A127" s="1309">
        <v>1100023</v>
      </c>
      <c r="B127" s="1309" t="s">
        <v>1931</v>
      </c>
      <c r="C127" s="1309" t="s">
        <v>1857</v>
      </c>
      <c r="D127" s="1309" t="s">
        <v>1858</v>
      </c>
      <c r="E127" s="1309" t="s">
        <v>1859</v>
      </c>
    </row>
    <row r="128" spans="1:5" ht="12.75">
      <c r="A128" s="1309">
        <v>1100023</v>
      </c>
      <c r="B128" s="1309" t="s">
        <v>1931</v>
      </c>
      <c r="C128" s="1309" t="s">
        <v>1860</v>
      </c>
      <c r="D128" s="1309" t="s">
        <v>1861</v>
      </c>
      <c r="E128" s="1309" t="s">
        <v>1859</v>
      </c>
    </row>
    <row r="129" spans="1:5" ht="12.75">
      <c r="A129" s="1309">
        <v>1100023</v>
      </c>
      <c r="B129" s="1309" t="s">
        <v>1931</v>
      </c>
      <c r="C129" s="1309" t="s">
        <v>1862</v>
      </c>
      <c r="D129" s="1309" t="s">
        <v>1863</v>
      </c>
      <c r="E129" s="1309" t="s">
        <v>1859</v>
      </c>
    </row>
    <row r="130" spans="1:5" ht="12.75">
      <c r="A130" s="1309">
        <v>1100023</v>
      </c>
      <c r="B130" s="1309" t="s">
        <v>1931</v>
      </c>
      <c r="C130" s="1309" t="s">
        <v>1865</v>
      </c>
      <c r="D130" s="1309" t="s">
        <v>1866</v>
      </c>
      <c r="E130" s="1309" t="s">
        <v>1859</v>
      </c>
    </row>
    <row r="131" spans="1:5" ht="12.75">
      <c r="A131" s="1309">
        <v>1100023</v>
      </c>
      <c r="B131" s="1309" t="s">
        <v>1931</v>
      </c>
      <c r="C131" s="1309" t="s">
        <v>1867</v>
      </c>
      <c r="D131" s="1309" t="s">
        <v>1868</v>
      </c>
      <c r="E131" s="1309" t="s">
        <v>1859</v>
      </c>
    </row>
    <row r="132" spans="1:5" ht="12.75">
      <c r="A132" s="1309">
        <v>1100023</v>
      </c>
      <c r="B132" s="1309" t="s">
        <v>1931</v>
      </c>
      <c r="C132" s="1309" t="s">
        <v>1869</v>
      </c>
      <c r="D132" s="1309" t="s">
        <v>1870</v>
      </c>
      <c r="E132" s="1309" t="s">
        <v>1859</v>
      </c>
    </row>
    <row r="133" spans="1:5" ht="12.75">
      <c r="A133" s="1309">
        <v>1100023</v>
      </c>
      <c r="B133" s="1309" t="s">
        <v>1931</v>
      </c>
      <c r="C133" s="1309" t="s">
        <v>1871</v>
      </c>
      <c r="D133" s="1309" t="s">
        <v>1872</v>
      </c>
      <c r="E133" s="1309" t="s">
        <v>1859</v>
      </c>
    </row>
    <row r="134" spans="1:5" ht="12.75">
      <c r="A134" s="1309">
        <v>1100023</v>
      </c>
      <c r="B134" s="1309" t="s">
        <v>1931</v>
      </c>
      <c r="C134" s="1309" t="s">
        <v>1873</v>
      </c>
      <c r="D134" s="1309" t="s">
        <v>1874</v>
      </c>
      <c r="E134" s="1309" t="s">
        <v>1859</v>
      </c>
    </row>
    <row r="135" spans="1:5" ht="12.75">
      <c r="A135" s="1309">
        <v>1100023</v>
      </c>
      <c r="B135" s="1309" t="s">
        <v>1931</v>
      </c>
      <c r="C135" s="1309" t="s">
        <v>1875</v>
      </c>
      <c r="D135" s="1309" t="s">
        <v>1876</v>
      </c>
      <c r="E135" s="1309" t="s">
        <v>1864</v>
      </c>
    </row>
    <row r="136" spans="1:5" ht="12.75">
      <c r="A136" s="1309">
        <v>1100031</v>
      </c>
      <c r="B136" s="1309" t="s">
        <v>1934</v>
      </c>
      <c r="C136" s="1309" t="s">
        <v>327</v>
      </c>
      <c r="D136" s="1309" t="s">
        <v>1849</v>
      </c>
      <c r="E136" s="1309" t="s">
        <v>1850</v>
      </c>
    </row>
    <row r="137" spans="1:5" ht="12.75">
      <c r="A137" s="1309">
        <v>1100031</v>
      </c>
      <c r="B137" s="1309" t="s">
        <v>1934</v>
      </c>
      <c r="C137" s="1309" t="s">
        <v>582</v>
      </c>
      <c r="D137" s="1309" t="s">
        <v>1851</v>
      </c>
      <c r="E137" s="1309" t="s">
        <v>1850</v>
      </c>
    </row>
    <row r="138" spans="1:5" ht="12.75">
      <c r="A138" s="1309">
        <v>1100031</v>
      </c>
      <c r="B138" s="1309" t="s">
        <v>1934</v>
      </c>
      <c r="C138" s="1309" t="s">
        <v>513</v>
      </c>
      <c r="D138" s="1309" t="s">
        <v>1855</v>
      </c>
      <c r="E138" s="1309" t="s">
        <v>1850</v>
      </c>
    </row>
    <row r="139" spans="1:5" ht="12.75">
      <c r="A139" s="1309">
        <v>1100031</v>
      </c>
      <c r="B139" s="1309" t="s">
        <v>1934</v>
      </c>
      <c r="C139" s="1309" t="s">
        <v>1852</v>
      </c>
      <c r="D139" s="1309" t="s">
        <v>1853</v>
      </c>
      <c r="E139" s="1309" t="s">
        <v>1850</v>
      </c>
    </row>
    <row r="140" spans="1:5" ht="12.75">
      <c r="A140" s="1309">
        <v>1100031</v>
      </c>
      <c r="B140" s="1309" t="s">
        <v>1934</v>
      </c>
      <c r="C140" s="1309" t="s">
        <v>1932</v>
      </c>
      <c r="D140" s="1309" t="s">
        <v>1933</v>
      </c>
      <c r="E140" s="1309" t="s">
        <v>1864</v>
      </c>
    </row>
    <row r="141" spans="1:5" ht="12.75">
      <c r="A141" s="1309">
        <v>1100031</v>
      </c>
      <c r="B141" s="1309" t="s">
        <v>1934</v>
      </c>
      <c r="C141" s="1309" t="s">
        <v>1935</v>
      </c>
      <c r="D141" s="1309" t="s">
        <v>1936</v>
      </c>
      <c r="E141" s="1309" t="s">
        <v>1864</v>
      </c>
    </row>
    <row r="142" spans="1:5" ht="12.75">
      <c r="A142" s="1309">
        <v>1100031</v>
      </c>
      <c r="B142" s="1309" t="s">
        <v>1934</v>
      </c>
      <c r="C142" s="1309" t="s">
        <v>1857</v>
      </c>
      <c r="D142" s="1309" t="s">
        <v>1858</v>
      </c>
      <c r="E142" s="1309" t="s">
        <v>1859</v>
      </c>
    </row>
    <row r="143" spans="1:5" ht="12.75">
      <c r="A143" s="1309">
        <v>1100031</v>
      </c>
      <c r="B143" s="1309" t="s">
        <v>1934</v>
      </c>
      <c r="C143" s="1309" t="s">
        <v>1860</v>
      </c>
      <c r="D143" s="1309" t="s">
        <v>1861</v>
      </c>
      <c r="E143" s="1309" t="s">
        <v>1859</v>
      </c>
    </row>
    <row r="144" spans="1:5" ht="12.75">
      <c r="A144" s="1309">
        <v>1100031</v>
      </c>
      <c r="B144" s="1309" t="s">
        <v>1934</v>
      </c>
      <c r="C144" s="1309" t="s">
        <v>1862</v>
      </c>
      <c r="D144" s="1309" t="s">
        <v>1863</v>
      </c>
      <c r="E144" s="1309" t="s">
        <v>1859</v>
      </c>
    </row>
    <row r="145" spans="1:5" ht="12.75">
      <c r="A145" s="1309">
        <v>1100031</v>
      </c>
      <c r="B145" s="1309" t="s">
        <v>1934</v>
      </c>
      <c r="C145" s="1309" t="s">
        <v>1865</v>
      </c>
      <c r="D145" s="1309" t="s">
        <v>1866</v>
      </c>
      <c r="E145" s="1309" t="s">
        <v>1859</v>
      </c>
    </row>
    <row r="146" spans="1:5" ht="12.75">
      <c r="A146" s="1309">
        <v>1100031</v>
      </c>
      <c r="B146" s="1309" t="s">
        <v>1934</v>
      </c>
      <c r="C146" s="1309" t="s">
        <v>1867</v>
      </c>
      <c r="D146" s="1309" t="s">
        <v>1868</v>
      </c>
      <c r="E146" s="1309" t="s">
        <v>1859</v>
      </c>
    </row>
    <row r="147" spans="1:5" ht="12.75">
      <c r="A147" s="1309">
        <v>1100031</v>
      </c>
      <c r="B147" s="1309" t="s">
        <v>1934</v>
      </c>
      <c r="C147" s="1309" t="s">
        <v>1869</v>
      </c>
      <c r="D147" s="1309" t="s">
        <v>1870</v>
      </c>
      <c r="E147" s="1309" t="s">
        <v>1859</v>
      </c>
    </row>
    <row r="148" spans="1:5" ht="12.75">
      <c r="A148" s="1309">
        <v>1100031</v>
      </c>
      <c r="B148" s="1309" t="s">
        <v>1934</v>
      </c>
      <c r="C148" s="1309" t="s">
        <v>1871</v>
      </c>
      <c r="D148" s="1309" t="s">
        <v>1872</v>
      </c>
      <c r="E148" s="1309" t="s">
        <v>1859</v>
      </c>
    </row>
    <row r="149" spans="1:5" ht="12.75">
      <c r="A149" s="1309">
        <v>1100031</v>
      </c>
      <c r="B149" s="1309" t="s">
        <v>1934</v>
      </c>
      <c r="C149" s="1309" t="s">
        <v>1873</v>
      </c>
      <c r="D149" s="1309" t="s">
        <v>1874</v>
      </c>
      <c r="E149" s="1309" t="s">
        <v>1859</v>
      </c>
    </row>
    <row r="150" spans="1:5" ht="12.75">
      <c r="A150" s="1309">
        <v>1100031</v>
      </c>
      <c r="B150" s="1309" t="s">
        <v>1934</v>
      </c>
      <c r="C150" s="1309" t="s">
        <v>1875</v>
      </c>
      <c r="D150" s="1309" t="s">
        <v>1876</v>
      </c>
      <c r="E150" s="1309" t="s">
        <v>1859</v>
      </c>
    </row>
    <row r="151" spans="1:5" ht="12.75">
      <c r="A151" s="1309">
        <v>1100032</v>
      </c>
      <c r="B151" s="1310" t="s">
        <v>1937</v>
      </c>
      <c r="C151" s="1309" t="s">
        <v>327</v>
      </c>
      <c r="D151" s="1309" t="s">
        <v>1849</v>
      </c>
      <c r="E151" s="1309" t="s">
        <v>1938</v>
      </c>
    </row>
    <row r="152" spans="1:5" ht="12.75">
      <c r="A152" s="1309">
        <v>1100032</v>
      </c>
      <c r="B152" s="1310" t="s">
        <v>1937</v>
      </c>
      <c r="C152" s="1309" t="s">
        <v>1932</v>
      </c>
      <c r="D152" s="1309" t="s">
        <v>1933</v>
      </c>
      <c r="E152" s="1309" t="s">
        <v>1864</v>
      </c>
    </row>
    <row r="153" spans="1:5" ht="12.75">
      <c r="A153" s="1309">
        <v>1100033</v>
      </c>
      <c r="B153" s="1310" t="s">
        <v>1939</v>
      </c>
      <c r="C153" s="1309" t="s">
        <v>327</v>
      </c>
      <c r="D153" s="1309" t="s">
        <v>1849</v>
      </c>
      <c r="E153" s="1309" t="s">
        <v>1938</v>
      </c>
    </row>
    <row r="154" spans="1:5" ht="12.75">
      <c r="A154" s="1309">
        <v>1100033</v>
      </c>
      <c r="B154" s="1310" t="s">
        <v>1940</v>
      </c>
      <c r="C154" s="1309" t="s">
        <v>1932</v>
      </c>
      <c r="D154" s="1309" t="s">
        <v>1933</v>
      </c>
      <c r="E154" s="1309" t="s">
        <v>1864</v>
      </c>
    </row>
    <row r="155" spans="1:5" ht="12.75">
      <c r="A155" s="1309">
        <v>1100034</v>
      </c>
      <c r="B155" s="1310" t="s">
        <v>1941</v>
      </c>
      <c r="C155" s="1309" t="s">
        <v>327</v>
      </c>
      <c r="D155" s="1309" t="s">
        <v>1849</v>
      </c>
      <c r="E155" s="1309" t="s">
        <v>1938</v>
      </c>
    </row>
    <row r="156" spans="1:5" ht="12.75">
      <c r="A156" s="1309">
        <v>1100034</v>
      </c>
      <c r="B156" s="1310" t="s">
        <v>1941</v>
      </c>
      <c r="C156" s="1309" t="s">
        <v>1932</v>
      </c>
      <c r="D156" s="1309" t="s">
        <v>1933</v>
      </c>
      <c r="E156" s="1309" t="s">
        <v>1864</v>
      </c>
    </row>
    <row r="157" spans="1:5" ht="12.75">
      <c r="A157" s="1309">
        <v>1100049</v>
      </c>
      <c r="B157" s="1309" t="s">
        <v>1942</v>
      </c>
      <c r="C157" s="1309" t="s">
        <v>327</v>
      </c>
      <c r="D157" s="1309" t="s">
        <v>1849</v>
      </c>
      <c r="E157" s="1309" t="s">
        <v>1850</v>
      </c>
    </row>
    <row r="158" spans="1:5" ht="12.75">
      <c r="A158" s="1309">
        <v>1100049</v>
      </c>
      <c r="B158" s="1309" t="s">
        <v>1942</v>
      </c>
      <c r="C158" s="1309" t="s">
        <v>582</v>
      </c>
      <c r="D158" s="1309" t="s">
        <v>1851</v>
      </c>
      <c r="E158" s="1309" t="s">
        <v>1850</v>
      </c>
    </row>
    <row r="159" spans="1:5" ht="12.75">
      <c r="A159" s="1309">
        <v>1100049</v>
      </c>
      <c r="B159" s="1309" t="s">
        <v>1942</v>
      </c>
      <c r="C159" s="1309" t="s">
        <v>916</v>
      </c>
      <c r="D159" s="1309" t="s">
        <v>1943</v>
      </c>
      <c r="E159" s="1309" t="s">
        <v>1850</v>
      </c>
    </row>
    <row r="160" spans="1:5" ht="12.75">
      <c r="A160" s="1309">
        <v>1100049</v>
      </c>
      <c r="B160" s="1309" t="s">
        <v>1942</v>
      </c>
      <c r="C160" s="1309" t="s">
        <v>1852</v>
      </c>
      <c r="D160" s="1309" t="s">
        <v>1853</v>
      </c>
      <c r="E160" s="1309" t="s">
        <v>1850</v>
      </c>
    </row>
    <row r="161" spans="1:5" ht="12.75">
      <c r="A161" s="1309">
        <v>1100056</v>
      </c>
      <c r="B161" s="1310" t="s">
        <v>1944</v>
      </c>
      <c r="C161" s="1309" t="s">
        <v>327</v>
      </c>
      <c r="D161" s="1309" t="s">
        <v>1849</v>
      </c>
      <c r="E161" s="1309" t="s">
        <v>1850</v>
      </c>
    </row>
    <row r="162" spans="1:5" ht="12.75">
      <c r="A162" s="1309">
        <v>1100056</v>
      </c>
      <c r="B162" s="1310" t="s">
        <v>1944</v>
      </c>
      <c r="C162" s="1309" t="s">
        <v>582</v>
      </c>
      <c r="D162" s="1309" t="s">
        <v>1851</v>
      </c>
      <c r="E162" s="1309" t="s">
        <v>1850</v>
      </c>
    </row>
    <row r="163" spans="1:5" ht="12.75">
      <c r="A163" s="1309">
        <v>1100056</v>
      </c>
      <c r="B163" s="1310" t="s">
        <v>1944</v>
      </c>
      <c r="C163" s="1309" t="s">
        <v>1852</v>
      </c>
      <c r="D163" s="1309" t="s">
        <v>1853</v>
      </c>
      <c r="E163" s="1309" t="s">
        <v>1850</v>
      </c>
    </row>
    <row r="164" spans="1:5" ht="12.75">
      <c r="A164" s="1309">
        <v>1100064</v>
      </c>
      <c r="B164" s="1309" t="s">
        <v>1945</v>
      </c>
      <c r="C164" s="1309" t="s">
        <v>327</v>
      </c>
      <c r="D164" s="1309" t="s">
        <v>1849</v>
      </c>
      <c r="E164" s="1309" t="s">
        <v>1850</v>
      </c>
    </row>
    <row r="165" spans="1:5" ht="12.75">
      <c r="A165" s="1309">
        <v>1100064</v>
      </c>
      <c r="B165" s="1309" t="s">
        <v>1945</v>
      </c>
      <c r="C165" s="1309" t="s">
        <v>582</v>
      </c>
      <c r="D165" s="1309" t="s">
        <v>1851</v>
      </c>
      <c r="E165" s="1309" t="s">
        <v>1850</v>
      </c>
    </row>
    <row r="166" spans="1:5" ht="12.75">
      <c r="A166" s="1309">
        <v>1100064</v>
      </c>
      <c r="B166" s="1309" t="s">
        <v>1945</v>
      </c>
      <c r="C166" s="1309" t="s">
        <v>513</v>
      </c>
      <c r="D166" s="1309" t="s">
        <v>1855</v>
      </c>
      <c r="E166" s="1309" t="s">
        <v>1850</v>
      </c>
    </row>
    <row r="167" spans="1:5" ht="12.75">
      <c r="A167" s="1309">
        <v>1100064</v>
      </c>
      <c r="B167" s="1309" t="s">
        <v>1945</v>
      </c>
      <c r="C167" s="1309" t="s">
        <v>1852</v>
      </c>
      <c r="D167" s="1309" t="s">
        <v>1853</v>
      </c>
      <c r="E167" s="1309" t="s">
        <v>1850</v>
      </c>
    </row>
    <row r="168" spans="1:5" ht="12.75">
      <c r="A168" s="1309">
        <v>1100072</v>
      </c>
      <c r="B168" s="1309" t="s">
        <v>1946</v>
      </c>
      <c r="C168" s="1309" t="s">
        <v>327</v>
      </c>
      <c r="D168" s="1309" t="s">
        <v>1849</v>
      </c>
      <c r="E168" s="1309" t="s">
        <v>1850</v>
      </c>
    </row>
    <row r="169" spans="1:5" ht="12.75">
      <c r="A169" s="1309">
        <v>1100072</v>
      </c>
      <c r="B169" s="1309" t="s">
        <v>1946</v>
      </c>
      <c r="C169" s="1309" t="s">
        <v>582</v>
      </c>
      <c r="D169" s="1309" t="s">
        <v>1851</v>
      </c>
      <c r="E169" s="1309" t="s">
        <v>1850</v>
      </c>
    </row>
    <row r="170" spans="1:5" ht="12.75">
      <c r="A170" s="1309">
        <v>1100072</v>
      </c>
      <c r="B170" s="1309" t="s">
        <v>1946</v>
      </c>
      <c r="C170" s="1309" t="s">
        <v>513</v>
      </c>
      <c r="D170" s="1309" t="s">
        <v>1855</v>
      </c>
      <c r="E170" s="1309" t="s">
        <v>1850</v>
      </c>
    </row>
    <row r="171" spans="1:5" ht="12.75">
      <c r="A171" s="1309">
        <v>1100072</v>
      </c>
      <c r="B171" s="1309" t="s">
        <v>1946</v>
      </c>
      <c r="C171" s="1309" t="s">
        <v>1852</v>
      </c>
      <c r="D171" s="1309" t="s">
        <v>1853</v>
      </c>
      <c r="E171" s="1309" t="s">
        <v>1850</v>
      </c>
    </row>
    <row r="172" spans="1:5" ht="12.75">
      <c r="A172" s="1309">
        <v>1100080</v>
      </c>
      <c r="B172" s="1309" t="s">
        <v>1947</v>
      </c>
      <c r="C172" s="1309" t="s">
        <v>327</v>
      </c>
      <c r="D172" s="1309" t="s">
        <v>1849</v>
      </c>
      <c r="E172" s="1309" t="s">
        <v>1850</v>
      </c>
    </row>
    <row r="173" spans="1:5" ht="12.75">
      <c r="A173" s="1309">
        <v>1100080</v>
      </c>
      <c r="B173" s="1309" t="s">
        <v>1947</v>
      </c>
      <c r="C173" s="1309" t="s">
        <v>582</v>
      </c>
      <c r="D173" s="1309" t="s">
        <v>1851</v>
      </c>
      <c r="E173" s="1309" t="s">
        <v>1850</v>
      </c>
    </row>
    <row r="174" spans="1:5" ht="12.75">
      <c r="A174" s="1309">
        <v>1100080</v>
      </c>
      <c r="B174" s="1309" t="s">
        <v>1947</v>
      </c>
      <c r="C174" s="1309" t="s">
        <v>513</v>
      </c>
      <c r="D174" s="1309" t="s">
        <v>1855</v>
      </c>
      <c r="E174" s="1309" t="s">
        <v>1850</v>
      </c>
    </row>
    <row r="175" spans="1:5" ht="12.75">
      <c r="A175" s="1309">
        <v>1100080</v>
      </c>
      <c r="B175" s="1309" t="s">
        <v>1947</v>
      </c>
      <c r="C175" s="1309" t="s">
        <v>1852</v>
      </c>
      <c r="D175" s="1309" t="s">
        <v>1853</v>
      </c>
      <c r="E175" s="1309" t="s">
        <v>1850</v>
      </c>
    </row>
    <row r="176" spans="1:5" ht="12.75">
      <c r="A176" s="1309">
        <v>1100081</v>
      </c>
      <c r="B176" s="1309" t="s">
        <v>1948</v>
      </c>
      <c r="C176" s="1309" t="s">
        <v>327</v>
      </c>
      <c r="D176" s="1309" t="s">
        <v>1849</v>
      </c>
      <c r="E176" s="1309" t="s">
        <v>1949</v>
      </c>
    </row>
    <row r="177" spans="1:5" ht="12.75">
      <c r="A177" s="1309">
        <v>1100081</v>
      </c>
      <c r="B177" s="1309" t="s">
        <v>1948</v>
      </c>
      <c r="C177" s="1309" t="s">
        <v>582</v>
      </c>
      <c r="D177" s="1309" t="s">
        <v>1851</v>
      </c>
      <c r="E177" s="1309" t="s">
        <v>1949</v>
      </c>
    </row>
    <row r="178" spans="1:5" ht="12.75">
      <c r="A178" s="1309">
        <v>1100081</v>
      </c>
      <c r="B178" s="1309" t="s">
        <v>1948</v>
      </c>
      <c r="C178" s="1309" t="s">
        <v>1932</v>
      </c>
      <c r="D178" s="1309" t="s">
        <v>1933</v>
      </c>
      <c r="E178" s="1309" t="s">
        <v>1949</v>
      </c>
    </row>
    <row r="179" spans="1:5" ht="12.75">
      <c r="A179" s="1309">
        <v>1100082</v>
      </c>
      <c r="B179" s="1309" t="s">
        <v>1950</v>
      </c>
      <c r="C179" s="1309" t="s">
        <v>327</v>
      </c>
      <c r="D179" s="1309" t="s">
        <v>1849</v>
      </c>
      <c r="E179" s="1309" t="s">
        <v>1949</v>
      </c>
    </row>
    <row r="180" spans="1:5" ht="12.75">
      <c r="A180" s="1309">
        <v>1100082</v>
      </c>
      <c r="B180" s="1309" t="s">
        <v>1950</v>
      </c>
      <c r="C180" s="1309" t="s">
        <v>582</v>
      </c>
      <c r="D180" s="1309" t="s">
        <v>1851</v>
      </c>
      <c r="E180" s="1309" t="s">
        <v>1949</v>
      </c>
    </row>
    <row r="181" spans="1:5" ht="12.75">
      <c r="A181" s="1309">
        <v>1100082</v>
      </c>
      <c r="B181" s="1309" t="s">
        <v>1950</v>
      </c>
      <c r="C181" s="1309" t="s">
        <v>1932</v>
      </c>
      <c r="D181" s="1309" t="s">
        <v>1933</v>
      </c>
      <c r="E181" s="1309" t="s">
        <v>1949</v>
      </c>
    </row>
    <row r="182" spans="1:5" ht="12.75">
      <c r="A182" s="1309">
        <v>1100083</v>
      </c>
      <c r="B182" s="1309" t="s">
        <v>1951</v>
      </c>
      <c r="C182" s="1309" t="s">
        <v>327</v>
      </c>
      <c r="D182" s="1309" t="s">
        <v>1849</v>
      </c>
      <c r="E182" s="1309" t="s">
        <v>1949</v>
      </c>
    </row>
    <row r="183" spans="1:5" ht="12.75">
      <c r="A183" s="1309">
        <v>1100083</v>
      </c>
      <c r="B183" s="1309" t="s">
        <v>1951</v>
      </c>
      <c r="C183" s="1309" t="s">
        <v>582</v>
      </c>
      <c r="D183" s="1309" t="s">
        <v>1851</v>
      </c>
      <c r="E183" s="1309" t="s">
        <v>1949</v>
      </c>
    </row>
    <row r="184" spans="1:5" ht="12.75">
      <c r="A184" s="1309">
        <v>1100084</v>
      </c>
      <c r="B184" s="1310" t="s">
        <v>1952</v>
      </c>
      <c r="C184" s="1309" t="s">
        <v>327</v>
      </c>
      <c r="D184" s="1309" t="s">
        <v>1849</v>
      </c>
      <c r="E184" s="1309" t="s">
        <v>1949</v>
      </c>
    </row>
    <row r="185" spans="1:5" ht="12.75">
      <c r="A185" s="1309">
        <v>1100084</v>
      </c>
      <c r="B185" s="1310" t="s">
        <v>1952</v>
      </c>
      <c r="C185" s="1309" t="s">
        <v>582</v>
      </c>
      <c r="D185" s="1309" t="s">
        <v>1851</v>
      </c>
      <c r="E185" s="1309" t="s">
        <v>1949</v>
      </c>
    </row>
    <row r="186" spans="1:5" ht="12.75">
      <c r="A186" s="1309">
        <v>1100085</v>
      </c>
      <c r="B186" s="1309" t="s">
        <v>1953</v>
      </c>
      <c r="C186" s="1309" t="s">
        <v>327</v>
      </c>
      <c r="D186" s="1309" t="s">
        <v>1849</v>
      </c>
      <c r="E186" s="1309" t="s">
        <v>1949</v>
      </c>
    </row>
    <row r="187" spans="1:5" ht="12.75">
      <c r="A187" s="1309">
        <v>1100085</v>
      </c>
      <c r="B187" s="1309" t="s">
        <v>1953</v>
      </c>
      <c r="C187" s="1309" t="s">
        <v>582</v>
      </c>
      <c r="D187" s="1309" t="s">
        <v>1851</v>
      </c>
      <c r="E187" s="1309" t="s">
        <v>1949</v>
      </c>
    </row>
    <row r="188" spans="1:5" ht="12.75">
      <c r="A188" s="1309">
        <v>1200013</v>
      </c>
      <c r="B188" s="1309" t="s">
        <v>1954</v>
      </c>
      <c r="C188" s="1309" t="s">
        <v>327</v>
      </c>
      <c r="D188" s="1309" t="s">
        <v>1849</v>
      </c>
      <c r="E188" s="1309" t="s">
        <v>1850</v>
      </c>
    </row>
    <row r="189" spans="1:5" ht="12.75">
      <c r="A189" s="1309">
        <v>1200013</v>
      </c>
      <c r="B189" s="1309" t="s">
        <v>1954</v>
      </c>
      <c r="C189" s="1309" t="s">
        <v>582</v>
      </c>
      <c r="D189" s="1309" t="s">
        <v>1851</v>
      </c>
      <c r="E189" s="1309" t="s">
        <v>1850</v>
      </c>
    </row>
    <row r="190" spans="1:5" ht="12.75">
      <c r="A190" s="1309">
        <v>1200013</v>
      </c>
      <c r="B190" s="1309" t="s">
        <v>1954</v>
      </c>
      <c r="C190" s="1309" t="s">
        <v>513</v>
      </c>
      <c r="D190" s="1309" t="s">
        <v>1855</v>
      </c>
      <c r="E190" s="1309" t="s">
        <v>1850</v>
      </c>
    </row>
    <row r="191" spans="1:5" ht="12.75">
      <c r="A191" s="1309">
        <v>1200013</v>
      </c>
      <c r="B191" s="1309" t="s">
        <v>1954</v>
      </c>
      <c r="C191" s="1309" t="s">
        <v>1852</v>
      </c>
      <c r="D191" s="1309" t="s">
        <v>1853</v>
      </c>
      <c r="E191" s="1309" t="s">
        <v>1850</v>
      </c>
    </row>
    <row r="192" spans="1:5" ht="12.75">
      <c r="A192" s="1309">
        <v>1200013</v>
      </c>
      <c r="B192" s="1309" t="s">
        <v>1954</v>
      </c>
      <c r="C192" s="1309" t="s">
        <v>1955</v>
      </c>
      <c r="D192" s="1309" t="s">
        <v>1956</v>
      </c>
      <c r="E192" s="1309" t="s">
        <v>1923</v>
      </c>
    </row>
    <row r="193" spans="1:5" ht="12.75">
      <c r="A193" s="1309">
        <v>1200013</v>
      </c>
      <c r="B193" s="1309" t="s">
        <v>1954</v>
      </c>
      <c r="C193" s="1309" t="s">
        <v>1932</v>
      </c>
      <c r="D193" s="1309" t="s">
        <v>1933</v>
      </c>
      <c r="E193" s="1309" t="s">
        <v>1859</v>
      </c>
    </row>
    <row r="194" spans="1:5" ht="12.75">
      <c r="A194" s="1309">
        <v>1200013</v>
      </c>
      <c r="B194" s="1309" t="s">
        <v>1954</v>
      </c>
      <c r="C194" s="1309" t="s">
        <v>1935</v>
      </c>
      <c r="D194" s="1309" t="s">
        <v>1936</v>
      </c>
      <c r="E194" s="1309" t="s">
        <v>1859</v>
      </c>
    </row>
    <row r="195" spans="1:5" ht="12.75">
      <c r="A195" s="1309">
        <v>1200013</v>
      </c>
      <c r="B195" s="1309" t="s">
        <v>1954</v>
      </c>
      <c r="C195" s="1309" t="s">
        <v>1957</v>
      </c>
      <c r="D195" s="1309" t="s">
        <v>1958</v>
      </c>
      <c r="E195" s="1309" t="s">
        <v>1864</v>
      </c>
    </row>
    <row r="196" spans="1:5" ht="12.75">
      <c r="A196" s="1309">
        <v>1200039</v>
      </c>
      <c r="B196" s="1309" t="s">
        <v>1959</v>
      </c>
      <c r="C196" s="1309" t="s">
        <v>327</v>
      </c>
      <c r="D196" s="1309" t="s">
        <v>1849</v>
      </c>
      <c r="E196" s="1309" t="s">
        <v>1850</v>
      </c>
    </row>
    <row r="197" spans="1:5" ht="12.75">
      <c r="A197" s="1309">
        <v>1200039</v>
      </c>
      <c r="B197" s="1309" t="s">
        <v>1959</v>
      </c>
      <c r="C197" s="1309" t="s">
        <v>582</v>
      </c>
      <c r="D197" s="1309" t="s">
        <v>1851</v>
      </c>
      <c r="E197" s="1309" t="s">
        <v>1850</v>
      </c>
    </row>
    <row r="198" spans="1:5" ht="12.75">
      <c r="A198" s="1309">
        <v>1200039</v>
      </c>
      <c r="B198" s="1309" t="s">
        <v>1959</v>
      </c>
      <c r="C198" s="1309" t="s">
        <v>513</v>
      </c>
      <c r="D198" s="1309" t="s">
        <v>1855</v>
      </c>
      <c r="E198" s="1309" t="s">
        <v>1850</v>
      </c>
    </row>
    <row r="199" spans="1:5" ht="12.75">
      <c r="A199" s="1309">
        <v>1200039</v>
      </c>
      <c r="B199" s="1309" t="s">
        <v>1959</v>
      </c>
      <c r="C199" s="1309" t="s">
        <v>1852</v>
      </c>
      <c r="D199" s="1309" t="s">
        <v>1853</v>
      </c>
      <c r="E199" s="1309" t="s">
        <v>1850</v>
      </c>
    </row>
    <row r="200" spans="1:5" ht="12.75">
      <c r="A200" s="1309">
        <v>1200039</v>
      </c>
      <c r="B200" s="1309" t="s">
        <v>1959</v>
      </c>
      <c r="C200" s="1309" t="s">
        <v>1960</v>
      </c>
      <c r="D200" s="1309" t="s">
        <v>1961</v>
      </c>
      <c r="E200" s="1309" t="s">
        <v>1859</v>
      </c>
    </row>
    <row r="201" spans="1:5" ht="12.75">
      <c r="A201" s="1309">
        <v>1200039</v>
      </c>
      <c r="B201" s="1309" t="s">
        <v>1959</v>
      </c>
      <c r="C201" s="1309" t="s">
        <v>1962</v>
      </c>
      <c r="D201" s="1309" t="s">
        <v>1963</v>
      </c>
      <c r="E201" s="1309" t="s">
        <v>1859</v>
      </c>
    </row>
    <row r="202" spans="1:5" ht="12.75">
      <c r="A202" s="1309">
        <v>1200039</v>
      </c>
      <c r="B202" s="1309" t="s">
        <v>1959</v>
      </c>
      <c r="C202" s="1309" t="s">
        <v>1964</v>
      </c>
      <c r="D202" s="1309" t="s">
        <v>1965</v>
      </c>
      <c r="E202" s="1309" t="s">
        <v>1859</v>
      </c>
    </row>
    <row r="203" spans="1:5" ht="12.75">
      <c r="A203" s="1309">
        <v>1200039</v>
      </c>
      <c r="B203" s="1309" t="s">
        <v>1959</v>
      </c>
      <c r="C203" s="1309" t="s">
        <v>1957</v>
      </c>
      <c r="D203" s="1309" t="s">
        <v>1958</v>
      </c>
      <c r="E203" s="1309" t="s">
        <v>1864</v>
      </c>
    </row>
    <row r="204" spans="1:5" ht="12.75">
      <c r="A204" s="1309">
        <v>1200047</v>
      </c>
      <c r="B204" s="1309" t="s">
        <v>1966</v>
      </c>
      <c r="C204" s="1309" t="s">
        <v>327</v>
      </c>
      <c r="D204" s="1309" t="s">
        <v>1849</v>
      </c>
      <c r="E204" s="1309" t="s">
        <v>1850</v>
      </c>
    </row>
    <row r="205" spans="1:5" ht="12.75">
      <c r="A205" s="1309">
        <v>1200047</v>
      </c>
      <c r="B205" s="1309" t="s">
        <v>1966</v>
      </c>
      <c r="C205" s="1309" t="s">
        <v>582</v>
      </c>
      <c r="D205" s="1309" t="s">
        <v>1851</v>
      </c>
      <c r="E205" s="1309" t="s">
        <v>1850</v>
      </c>
    </row>
    <row r="206" spans="1:5" ht="12.75">
      <c r="A206" s="1309">
        <v>1200047</v>
      </c>
      <c r="B206" s="1309" t="s">
        <v>1966</v>
      </c>
      <c r="C206" s="1309" t="s">
        <v>513</v>
      </c>
      <c r="D206" s="1309" t="s">
        <v>1855</v>
      </c>
      <c r="E206" s="1309" t="s">
        <v>1850</v>
      </c>
    </row>
    <row r="207" spans="1:5" ht="12.75">
      <c r="A207" s="1309">
        <v>1200047</v>
      </c>
      <c r="B207" s="1309" t="s">
        <v>1966</v>
      </c>
      <c r="C207" s="1309" t="s">
        <v>1852</v>
      </c>
      <c r="D207" s="1309" t="s">
        <v>1853</v>
      </c>
      <c r="E207" s="1309" t="s">
        <v>1850</v>
      </c>
    </row>
    <row r="208" spans="1:5" ht="12.75">
      <c r="A208" s="1309">
        <v>1200047</v>
      </c>
      <c r="B208" s="1309" t="s">
        <v>1966</v>
      </c>
      <c r="C208" s="1309" t="s">
        <v>1957</v>
      </c>
      <c r="D208" s="1309" t="s">
        <v>1958</v>
      </c>
      <c r="E208" s="1309" t="s">
        <v>1864</v>
      </c>
    </row>
    <row r="209" spans="1:5" ht="12.75">
      <c r="A209" s="1309">
        <v>1200054</v>
      </c>
      <c r="B209" s="1309" t="s">
        <v>1967</v>
      </c>
      <c r="C209" s="1309" t="s">
        <v>327</v>
      </c>
      <c r="D209" s="1309" t="s">
        <v>1849</v>
      </c>
      <c r="E209" s="1309" t="s">
        <v>1850</v>
      </c>
    </row>
    <row r="210" spans="1:5" ht="12.75">
      <c r="A210" s="1309">
        <v>1200054</v>
      </c>
      <c r="B210" s="1309" t="s">
        <v>1967</v>
      </c>
      <c r="C210" s="1309" t="s">
        <v>582</v>
      </c>
      <c r="D210" s="1309" t="s">
        <v>1851</v>
      </c>
      <c r="E210" s="1309" t="s">
        <v>1850</v>
      </c>
    </row>
    <row r="211" spans="1:5" ht="12.75">
      <c r="A211" s="1309">
        <v>1200054</v>
      </c>
      <c r="B211" s="1309" t="s">
        <v>1967</v>
      </c>
      <c r="C211" s="1309" t="s">
        <v>513</v>
      </c>
      <c r="D211" s="1309" t="s">
        <v>1855</v>
      </c>
      <c r="E211" s="1309" t="s">
        <v>1850</v>
      </c>
    </row>
    <row r="212" spans="1:5" ht="12.75">
      <c r="A212" s="1309">
        <v>1200054</v>
      </c>
      <c r="B212" s="1309" t="s">
        <v>1967</v>
      </c>
      <c r="C212" s="1309" t="s">
        <v>1852</v>
      </c>
      <c r="D212" s="1309" t="s">
        <v>1853</v>
      </c>
      <c r="E212" s="1309" t="s">
        <v>1850</v>
      </c>
    </row>
    <row r="213" spans="1:5" ht="12.75">
      <c r="A213" s="1309">
        <v>1200055</v>
      </c>
      <c r="B213" s="1309" t="s">
        <v>1968</v>
      </c>
      <c r="C213" s="1309" t="s">
        <v>327</v>
      </c>
      <c r="D213" s="1309" t="s">
        <v>1849</v>
      </c>
      <c r="E213" s="1309" t="s">
        <v>1949</v>
      </c>
    </row>
    <row r="214" spans="1:5" ht="12.75">
      <c r="A214" s="1309">
        <v>1200055</v>
      </c>
      <c r="B214" s="1309" t="s">
        <v>1968</v>
      </c>
      <c r="C214" s="1309" t="s">
        <v>582</v>
      </c>
      <c r="D214" s="1309" t="s">
        <v>1851</v>
      </c>
      <c r="E214" s="1309" t="s">
        <v>1949</v>
      </c>
    </row>
    <row r="215" spans="1:5" ht="12.75">
      <c r="A215" s="1309">
        <v>1200055</v>
      </c>
      <c r="B215" s="1309" t="s">
        <v>1968</v>
      </c>
      <c r="C215" s="1309" t="s">
        <v>513</v>
      </c>
      <c r="D215" s="1309" t="s">
        <v>1855</v>
      </c>
      <c r="E215" s="1309" t="s">
        <v>1949</v>
      </c>
    </row>
    <row r="216" spans="1:5" ht="12.75">
      <c r="A216" s="1309">
        <v>1200055</v>
      </c>
      <c r="B216" s="1309" t="s">
        <v>1968</v>
      </c>
      <c r="C216" s="1309" t="s">
        <v>1852</v>
      </c>
      <c r="D216" s="1309" t="s">
        <v>1853</v>
      </c>
      <c r="E216" s="1309" t="s">
        <v>1949</v>
      </c>
    </row>
    <row r="217" spans="1:5" ht="12.75">
      <c r="A217" s="1309">
        <v>1200056</v>
      </c>
      <c r="B217" s="1309" t="s">
        <v>1969</v>
      </c>
      <c r="C217" s="1309" t="s">
        <v>327</v>
      </c>
      <c r="D217" s="1309" t="s">
        <v>1849</v>
      </c>
      <c r="E217" s="1309" t="s">
        <v>1949</v>
      </c>
    </row>
    <row r="218" spans="1:5" ht="12.75">
      <c r="A218" s="1309">
        <v>1200056</v>
      </c>
      <c r="B218" s="1309" t="s">
        <v>1969</v>
      </c>
      <c r="C218" s="1309" t="s">
        <v>582</v>
      </c>
      <c r="D218" s="1309" t="s">
        <v>1851</v>
      </c>
      <c r="E218" s="1309" t="s">
        <v>1949</v>
      </c>
    </row>
    <row r="219" spans="1:5" ht="12.75">
      <c r="A219" s="1309">
        <v>1200056</v>
      </c>
      <c r="B219" s="1309" t="s">
        <v>1969</v>
      </c>
      <c r="C219" s="1309" t="s">
        <v>1970</v>
      </c>
      <c r="D219" s="1309" t="s">
        <v>1971</v>
      </c>
      <c r="E219" s="1309" t="s">
        <v>1949</v>
      </c>
    </row>
    <row r="220" spans="1:5" ht="12.75">
      <c r="A220" s="1309">
        <v>1200056</v>
      </c>
      <c r="B220" s="1309" t="s">
        <v>1969</v>
      </c>
      <c r="C220" s="1309" t="s">
        <v>1960</v>
      </c>
      <c r="D220" s="1309" t="s">
        <v>1961</v>
      </c>
      <c r="E220" s="1309" t="s">
        <v>1949</v>
      </c>
    </row>
    <row r="221" spans="1:5" ht="12.75">
      <c r="A221" s="1309">
        <v>1200056</v>
      </c>
      <c r="B221" s="1309" t="s">
        <v>1969</v>
      </c>
      <c r="C221" s="1309" t="s">
        <v>1962</v>
      </c>
      <c r="D221" s="1309" t="s">
        <v>1963</v>
      </c>
      <c r="E221" s="1309" t="s">
        <v>1949</v>
      </c>
    </row>
    <row r="222" spans="1:5" ht="12.75">
      <c r="A222" s="1309">
        <v>1200056</v>
      </c>
      <c r="B222" s="1309" t="s">
        <v>1969</v>
      </c>
      <c r="C222" s="1309" t="s">
        <v>1964</v>
      </c>
      <c r="D222" s="1309" t="s">
        <v>1965</v>
      </c>
      <c r="E222" s="1309" t="s">
        <v>1949</v>
      </c>
    </row>
    <row r="223" spans="1:5" ht="12.75">
      <c r="A223" s="1309">
        <v>1200056</v>
      </c>
      <c r="B223" s="1309" t="s">
        <v>1969</v>
      </c>
      <c r="C223" s="1309" t="s">
        <v>1972</v>
      </c>
      <c r="D223" s="1309" t="s">
        <v>1973</v>
      </c>
      <c r="E223" s="1309" t="s">
        <v>1949</v>
      </c>
    </row>
    <row r="224" spans="1:5" ht="12.75">
      <c r="A224" s="1309">
        <v>1200056</v>
      </c>
      <c r="B224" s="1309" t="s">
        <v>1969</v>
      </c>
      <c r="C224" s="1309" t="s">
        <v>1974</v>
      </c>
      <c r="D224" s="1309" t="s">
        <v>1975</v>
      </c>
      <c r="E224" s="1309" t="s">
        <v>1949</v>
      </c>
    </row>
    <row r="225" spans="1:5" ht="12.75">
      <c r="A225" s="1309">
        <v>1200057</v>
      </c>
      <c r="B225" s="1309" t="s">
        <v>1976</v>
      </c>
      <c r="C225" s="1309" t="s">
        <v>327</v>
      </c>
      <c r="D225" s="1309" t="s">
        <v>1849</v>
      </c>
      <c r="E225" s="1309" t="s">
        <v>1949</v>
      </c>
    </row>
    <row r="226" spans="1:5" ht="12.75">
      <c r="A226" s="1309">
        <v>1200057</v>
      </c>
      <c r="B226" s="1309" t="s">
        <v>1976</v>
      </c>
      <c r="C226" s="1309" t="s">
        <v>582</v>
      </c>
      <c r="D226" s="1309" t="s">
        <v>1851</v>
      </c>
      <c r="E226" s="1309" t="s">
        <v>1949</v>
      </c>
    </row>
    <row r="227" spans="1:5" ht="12.75">
      <c r="A227" s="1309">
        <v>1200057</v>
      </c>
      <c r="B227" s="1309" t="s">
        <v>1976</v>
      </c>
      <c r="C227" s="1309" t="s">
        <v>513</v>
      </c>
      <c r="D227" s="1309" t="s">
        <v>1855</v>
      </c>
      <c r="E227" s="1309" t="s">
        <v>1949</v>
      </c>
    </row>
    <row r="228" spans="1:5" ht="12.75">
      <c r="A228" s="1309">
        <v>1200057</v>
      </c>
      <c r="B228" s="1309" t="s">
        <v>1976</v>
      </c>
      <c r="C228" s="1309" t="s">
        <v>1852</v>
      </c>
      <c r="D228" s="1309" t="s">
        <v>1853</v>
      </c>
      <c r="E228" s="1309" t="s">
        <v>1949</v>
      </c>
    </row>
    <row r="229" spans="1:5" ht="12.75">
      <c r="A229" s="1309">
        <v>1200062</v>
      </c>
      <c r="B229" s="1309" t="s">
        <v>1977</v>
      </c>
      <c r="C229" s="1309" t="s">
        <v>327</v>
      </c>
      <c r="D229" s="1309" t="s">
        <v>1849</v>
      </c>
      <c r="E229" s="1309" t="s">
        <v>1949</v>
      </c>
    </row>
    <row r="230" spans="1:5" ht="12.75">
      <c r="A230" s="1309">
        <v>1200062</v>
      </c>
      <c r="B230" s="1309" t="s">
        <v>1977</v>
      </c>
      <c r="C230" s="1309" t="s">
        <v>582</v>
      </c>
      <c r="D230" s="1309" t="s">
        <v>1851</v>
      </c>
      <c r="E230" s="1309" t="s">
        <v>1949</v>
      </c>
    </row>
    <row r="231" spans="1:5" ht="12.75">
      <c r="A231" s="1309">
        <v>1200063</v>
      </c>
      <c r="B231" s="1309" t="s">
        <v>1978</v>
      </c>
      <c r="C231" s="1309" t="s">
        <v>327</v>
      </c>
      <c r="D231" s="1309" t="s">
        <v>1849</v>
      </c>
      <c r="E231" s="1309" t="s">
        <v>1949</v>
      </c>
    </row>
    <row r="232" spans="1:5" ht="12.75">
      <c r="A232" s="1309">
        <v>1200063</v>
      </c>
      <c r="B232" s="1309" t="s">
        <v>1978</v>
      </c>
      <c r="C232" s="1309" t="s">
        <v>582</v>
      </c>
      <c r="D232" s="1309" t="s">
        <v>1851</v>
      </c>
      <c r="E232" s="1309" t="s">
        <v>1949</v>
      </c>
    </row>
    <row r="233" spans="1:5" ht="12.75">
      <c r="A233" s="1309">
        <v>1200064</v>
      </c>
      <c r="B233" s="1309" t="s">
        <v>1979</v>
      </c>
      <c r="C233" s="1309" t="s">
        <v>327</v>
      </c>
      <c r="D233" s="1309" t="s">
        <v>1849</v>
      </c>
      <c r="E233" s="1309" t="s">
        <v>1949</v>
      </c>
    </row>
    <row r="234" spans="1:5" ht="12.75">
      <c r="A234" s="1309">
        <v>1200064</v>
      </c>
      <c r="B234" s="1309" t="s">
        <v>1979</v>
      </c>
      <c r="C234" s="1309" t="s">
        <v>582</v>
      </c>
      <c r="D234" s="1309" t="s">
        <v>1851</v>
      </c>
      <c r="E234" s="1309" t="s">
        <v>1949</v>
      </c>
    </row>
    <row r="235" spans="1:5" ht="12.75">
      <c r="A235" s="1309">
        <v>1200065</v>
      </c>
      <c r="B235" s="1309" t="s">
        <v>1980</v>
      </c>
      <c r="C235" s="1309" t="s">
        <v>327</v>
      </c>
      <c r="D235" s="1309" t="s">
        <v>1849</v>
      </c>
      <c r="E235" s="1309" t="s">
        <v>1949</v>
      </c>
    </row>
    <row r="236" spans="1:5" ht="12.75">
      <c r="A236" s="1309">
        <v>1200065</v>
      </c>
      <c r="B236" s="1309" t="s">
        <v>1980</v>
      </c>
      <c r="C236" s="1309" t="s">
        <v>582</v>
      </c>
      <c r="D236" s="1309" t="s">
        <v>1851</v>
      </c>
      <c r="E236" s="1309" t="s">
        <v>1949</v>
      </c>
    </row>
    <row r="237" spans="1:5" ht="12.75">
      <c r="A237" s="1309">
        <v>1200070</v>
      </c>
      <c r="B237" s="1309" t="s">
        <v>1981</v>
      </c>
      <c r="C237" s="1309" t="s">
        <v>327</v>
      </c>
      <c r="D237" s="1309" t="s">
        <v>1849</v>
      </c>
      <c r="E237" s="1309" t="s">
        <v>1850</v>
      </c>
    </row>
    <row r="238" spans="1:5" ht="12.75">
      <c r="A238" s="1309">
        <v>1200070</v>
      </c>
      <c r="B238" s="1309" t="s">
        <v>1981</v>
      </c>
      <c r="C238" s="1309" t="s">
        <v>582</v>
      </c>
      <c r="D238" s="1309" t="s">
        <v>1851</v>
      </c>
      <c r="E238" s="1309" t="s">
        <v>1850</v>
      </c>
    </row>
    <row r="239" spans="1:5" ht="12.75">
      <c r="A239" s="1309">
        <v>1200070</v>
      </c>
      <c r="B239" s="1309" t="s">
        <v>1981</v>
      </c>
      <c r="C239" s="1309" t="s">
        <v>1852</v>
      </c>
      <c r="D239" s="1309" t="s">
        <v>1853</v>
      </c>
      <c r="E239" s="1309" t="s">
        <v>1850</v>
      </c>
    </row>
    <row r="240" spans="1:5" ht="12.75">
      <c r="A240" s="1309">
        <v>1200088</v>
      </c>
      <c r="B240" s="1309" t="s">
        <v>1982</v>
      </c>
      <c r="C240" s="1309" t="s">
        <v>327</v>
      </c>
      <c r="D240" s="1309" t="s">
        <v>1849</v>
      </c>
      <c r="E240" s="1309" t="s">
        <v>1850</v>
      </c>
    </row>
    <row r="241" spans="1:5" ht="12.75">
      <c r="A241" s="1309">
        <v>1200088</v>
      </c>
      <c r="B241" s="1309" t="s">
        <v>1982</v>
      </c>
      <c r="C241" s="1309" t="s">
        <v>582</v>
      </c>
      <c r="D241" s="1309" t="s">
        <v>1851</v>
      </c>
      <c r="E241" s="1309" t="s">
        <v>1850</v>
      </c>
    </row>
    <row r="242" spans="1:5" ht="12.75">
      <c r="A242" s="1309">
        <v>1200088</v>
      </c>
      <c r="B242" s="1309" t="s">
        <v>1982</v>
      </c>
      <c r="C242" s="1309" t="s">
        <v>1852</v>
      </c>
      <c r="D242" s="1309" t="s">
        <v>1853</v>
      </c>
      <c r="E242" s="1309" t="s">
        <v>1850</v>
      </c>
    </row>
    <row r="243" spans="1:5" ht="12.75">
      <c r="A243" s="1309">
        <v>1300011</v>
      </c>
      <c r="B243" s="1309" t="s">
        <v>1983</v>
      </c>
      <c r="C243" s="1309" t="s">
        <v>327</v>
      </c>
      <c r="D243" s="1309" t="s">
        <v>1849</v>
      </c>
      <c r="E243" s="1309" t="s">
        <v>1850</v>
      </c>
    </row>
    <row r="244" spans="1:5" ht="12.75">
      <c r="A244" s="1309">
        <v>1300011</v>
      </c>
      <c r="B244" s="1309" t="s">
        <v>1983</v>
      </c>
      <c r="C244" s="1309" t="s">
        <v>582</v>
      </c>
      <c r="D244" s="1309" t="s">
        <v>1851</v>
      </c>
      <c r="E244" s="1309" t="s">
        <v>1850</v>
      </c>
    </row>
    <row r="245" spans="1:5" ht="12.75">
      <c r="A245" s="1309">
        <v>1300011</v>
      </c>
      <c r="B245" s="1309" t="s">
        <v>1983</v>
      </c>
      <c r="C245" s="1309" t="s">
        <v>1852</v>
      </c>
      <c r="D245" s="1309" t="s">
        <v>1853</v>
      </c>
      <c r="E245" s="1309" t="s">
        <v>1850</v>
      </c>
    </row>
    <row r="246" spans="1:5" ht="12.75">
      <c r="A246" s="1309">
        <v>1300029</v>
      </c>
      <c r="B246" s="1309" t="s">
        <v>1984</v>
      </c>
      <c r="C246" s="1309" t="s">
        <v>327</v>
      </c>
      <c r="D246" s="1309" t="s">
        <v>1849</v>
      </c>
      <c r="E246" s="1309" t="s">
        <v>1949</v>
      </c>
    </row>
    <row r="247" spans="1:5" ht="12.75">
      <c r="A247" s="1309">
        <v>1300029</v>
      </c>
      <c r="B247" s="1309" t="s">
        <v>1984</v>
      </c>
      <c r="C247" s="1309" t="s">
        <v>582</v>
      </c>
      <c r="D247" s="1309" t="s">
        <v>1851</v>
      </c>
      <c r="E247" s="1309" t="s">
        <v>1949</v>
      </c>
    </row>
    <row r="248" spans="1:5" ht="12.75">
      <c r="A248" s="1309">
        <v>1300037</v>
      </c>
      <c r="B248" s="1309" t="s">
        <v>1985</v>
      </c>
      <c r="C248" s="1309" t="s">
        <v>327</v>
      </c>
      <c r="D248" s="1309" t="s">
        <v>1849</v>
      </c>
      <c r="E248" s="1309" t="s">
        <v>1850</v>
      </c>
    </row>
    <row r="249" spans="1:5" ht="12.75">
      <c r="A249" s="1309">
        <v>1300037</v>
      </c>
      <c r="B249" s="1309" t="s">
        <v>1985</v>
      </c>
      <c r="C249" s="1309" t="s">
        <v>582</v>
      </c>
      <c r="D249" s="1309" t="s">
        <v>1851</v>
      </c>
      <c r="E249" s="1309" t="s">
        <v>1850</v>
      </c>
    </row>
    <row r="250" spans="1:5" ht="12.75">
      <c r="A250" s="1309">
        <v>1300037</v>
      </c>
      <c r="B250" s="1309" t="s">
        <v>1985</v>
      </c>
      <c r="C250" s="1309" t="s">
        <v>412</v>
      </c>
      <c r="D250" s="1309" t="s">
        <v>1986</v>
      </c>
      <c r="E250" s="1309" t="s">
        <v>1850</v>
      </c>
    </row>
    <row r="251" spans="1:5" ht="12.75">
      <c r="A251" s="1309">
        <v>1300037</v>
      </c>
      <c r="B251" s="1309" t="s">
        <v>1985</v>
      </c>
      <c r="C251" s="1309" t="s">
        <v>1852</v>
      </c>
      <c r="D251" s="1309" t="s">
        <v>1853</v>
      </c>
      <c r="E251" s="1309" t="s">
        <v>1850</v>
      </c>
    </row>
    <row r="252" spans="1:5" ht="12.75">
      <c r="A252" s="1309">
        <v>1300037</v>
      </c>
      <c r="B252" s="1309" t="s">
        <v>1985</v>
      </c>
      <c r="C252" s="1309" t="s">
        <v>1957</v>
      </c>
      <c r="D252" s="1309" t="s">
        <v>1958</v>
      </c>
      <c r="E252" s="1309" t="s">
        <v>1864</v>
      </c>
    </row>
    <row r="253" spans="1:5" ht="12.75">
      <c r="A253" s="1309">
        <v>1300038</v>
      </c>
      <c r="B253" s="1309" t="s">
        <v>1987</v>
      </c>
      <c r="C253" s="1309" t="s">
        <v>327</v>
      </c>
      <c r="D253" s="1309" t="s">
        <v>1849</v>
      </c>
      <c r="E253" s="1309" t="s">
        <v>1949</v>
      </c>
    </row>
    <row r="254" spans="1:5" ht="12.75">
      <c r="A254" s="1309">
        <v>1300038</v>
      </c>
      <c r="B254" s="1309" t="s">
        <v>1987</v>
      </c>
      <c r="C254" s="1309" t="s">
        <v>582</v>
      </c>
      <c r="D254" s="1309" t="s">
        <v>1851</v>
      </c>
      <c r="E254" s="1309" t="s">
        <v>1949</v>
      </c>
    </row>
    <row r="255" spans="1:5" ht="12.75">
      <c r="A255" s="1309">
        <v>1300039</v>
      </c>
      <c r="B255" s="1309" t="s">
        <v>1988</v>
      </c>
      <c r="C255" s="1309" t="s">
        <v>327</v>
      </c>
      <c r="D255" s="1309" t="s">
        <v>1849</v>
      </c>
      <c r="E255" s="1309" t="s">
        <v>1949</v>
      </c>
    </row>
    <row r="256" spans="1:5" ht="12.75">
      <c r="A256" s="1309">
        <v>1300039</v>
      </c>
      <c r="B256" s="1309" t="s">
        <v>1988</v>
      </c>
      <c r="C256" s="1309" t="s">
        <v>582</v>
      </c>
      <c r="D256" s="1309" t="s">
        <v>1851</v>
      </c>
      <c r="E256" s="1309" t="s">
        <v>1949</v>
      </c>
    </row>
    <row r="257" spans="1:5" ht="12.75">
      <c r="A257" s="1309">
        <v>1300040</v>
      </c>
      <c r="B257" s="1309" t="s">
        <v>1989</v>
      </c>
      <c r="C257" s="1309" t="s">
        <v>327</v>
      </c>
      <c r="D257" s="1309" t="s">
        <v>1849</v>
      </c>
      <c r="E257" s="1309" t="s">
        <v>1949</v>
      </c>
    </row>
    <row r="258" spans="1:5" ht="12.75">
      <c r="A258" s="1309">
        <v>1300040</v>
      </c>
      <c r="B258" s="1309" t="s">
        <v>1989</v>
      </c>
      <c r="C258" s="1309" t="s">
        <v>582</v>
      </c>
      <c r="D258" s="1309" t="s">
        <v>1851</v>
      </c>
      <c r="E258" s="1309" t="s">
        <v>1949</v>
      </c>
    </row>
    <row r="259" spans="1:5" ht="12.75">
      <c r="A259" s="1309">
        <v>1300040</v>
      </c>
      <c r="B259" s="1309" t="s">
        <v>1989</v>
      </c>
      <c r="C259" s="1309" t="s">
        <v>513</v>
      </c>
      <c r="D259" s="1309" t="s">
        <v>1855</v>
      </c>
      <c r="E259" s="1309" t="s">
        <v>1949</v>
      </c>
    </row>
    <row r="260" spans="1:5" ht="12.75">
      <c r="A260" s="1309">
        <v>1300040</v>
      </c>
      <c r="B260" s="1309" t="s">
        <v>1989</v>
      </c>
      <c r="C260" s="1309" t="s">
        <v>1852</v>
      </c>
      <c r="D260" s="1309" t="s">
        <v>1853</v>
      </c>
      <c r="E260" s="1309" t="s">
        <v>1949</v>
      </c>
    </row>
    <row r="261" spans="1:5" ht="12.75">
      <c r="A261" s="1309">
        <v>1300041</v>
      </c>
      <c r="B261" s="1309" t="s">
        <v>1990</v>
      </c>
      <c r="C261" s="1309" t="s">
        <v>327</v>
      </c>
      <c r="D261" s="1309" t="s">
        <v>1849</v>
      </c>
      <c r="E261" s="1309" t="s">
        <v>1949</v>
      </c>
    </row>
    <row r="262" spans="1:5" ht="12.75">
      <c r="A262" s="1309">
        <v>1300041</v>
      </c>
      <c r="B262" s="1309" t="s">
        <v>1990</v>
      </c>
      <c r="C262" s="1309" t="s">
        <v>582</v>
      </c>
      <c r="D262" s="1309" t="s">
        <v>1851</v>
      </c>
      <c r="E262" s="1309" t="s">
        <v>1949</v>
      </c>
    </row>
    <row r="263" spans="1:5" ht="12.75">
      <c r="A263" s="1309">
        <v>1300041</v>
      </c>
      <c r="B263" s="1309" t="s">
        <v>1990</v>
      </c>
      <c r="C263" s="1309" t="s">
        <v>513</v>
      </c>
      <c r="D263" s="1309" t="s">
        <v>1855</v>
      </c>
      <c r="E263" s="1309" t="s">
        <v>1949</v>
      </c>
    </row>
    <row r="264" spans="1:5" ht="12.75">
      <c r="A264" s="1309">
        <v>1300041</v>
      </c>
      <c r="B264" s="1309" t="s">
        <v>1990</v>
      </c>
      <c r="C264" s="1309" t="s">
        <v>1852</v>
      </c>
      <c r="D264" s="1309" t="s">
        <v>1853</v>
      </c>
      <c r="E264" s="1309" t="s">
        <v>1949</v>
      </c>
    </row>
    <row r="265" spans="1:5" ht="12.75">
      <c r="A265" s="1309">
        <v>1300042</v>
      </c>
      <c r="B265" s="1309" t="s">
        <v>1991</v>
      </c>
      <c r="C265" s="1309" t="s">
        <v>327</v>
      </c>
      <c r="D265" s="1309" t="s">
        <v>1849</v>
      </c>
      <c r="E265" s="1309" t="s">
        <v>1949</v>
      </c>
    </row>
    <row r="266" spans="1:5" ht="12.75">
      <c r="A266" s="1309">
        <v>1300042</v>
      </c>
      <c r="B266" s="1309" t="s">
        <v>1991</v>
      </c>
      <c r="C266" s="1309" t="s">
        <v>582</v>
      </c>
      <c r="D266" s="1309" t="s">
        <v>1851</v>
      </c>
      <c r="E266" s="1309" t="s">
        <v>1949</v>
      </c>
    </row>
    <row r="267" spans="1:5" ht="12.75">
      <c r="A267" s="1309">
        <v>1300042</v>
      </c>
      <c r="B267" s="1309" t="s">
        <v>1991</v>
      </c>
      <c r="C267" s="1309" t="s">
        <v>513</v>
      </c>
      <c r="D267" s="1309" t="s">
        <v>1855</v>
      </c>
      <c r="E267" s="1309" t="s">
        <v>1949</v>
      </c>
    </row>
    <row r="268" spans="1:5" ht="12.75">
      <c r="A268" s="1309">
        <v>1300042</v>
      </c>
      <c r="B268" s="1309" t="s">
        <v>1991</v>
      </c>
      <c r="C268" s="1309" t="s">
        <v>1852</v>
      </c>
      <c r="D268" s="1309" t="s">
        <v>1853</v>
      </c>
      <c r="E268" s="1309" t="s">
        <v>1949</v>
      </c>
    </row>
    <row r="269" spans="1:5" ht="12.75">
      <c r="A269" s="1309">
        <v>1300043</v>
      </c>
      <c r="B269" s="1309" t="s">
        <v>1992</v>
      </c>
      <c r="C269" s="1309" t="s">
        <v>327</v>
      </c>
      <c r="D269" s="1309" t="s">
        <v>1849</v>
      </c>
      <c r="E269" s="1309" t="s">
        <v>1949</v>
      </c>
    </row>
    <row r="270" spans="1:5" ht="12.75">
      <c r="A270" s="1309">
        <v>1300043</v>
      </c>
      <c r="B270" s="1309" t="s">
        <v>1992</v>
      </c>
      <c r="C270" s="1309" t="s">
        <v>582</v>
      </c>
      <c r="D270" s="1309" t="s">
        <v>1851</v>
      </c>
      <c r="E270" s="1309" t="s">
        <v>1949</v>
      </c>
    </row>
    <row r="271" spans="1:5" ht="12.75">
      <c r="A271" s="1309">
        <v>1300043</v>
      </c>
      <c r="B271" s="1309" t="s">
        <v>1992</v>
      </c>
      <c r="C271" s="1309" t="s">
        <v>513</v>
      </c>
      <c r="D271" s="1309" t="s">
        <v>1855</v>
      </c>
      <c r="E271" s="1309" t="s">
        <v>1949</v>
      </c>
    </row>
    <row r="272" spans="1:5" ht="12.75">
      <c r="A272" s="1309">
        <v>1300043</v>
      </c>
      <c r="B272" s="1309" t="s">
        <v>1992</v>
      </c>
      <c r="C272" s="1309" t="s">
        <v>1852</v>
      </c>
      <c r="D272" s="1309" t="s">
        <v>1853</v>
      </c>
      <c r="E272" s="1309" t="s">
        <v>1949</v>
      </c>
    </row>
    <row r="273" spans="1:5" ht="12.75">
      <c r="A273" s="1309">
        <v>1300044</v>
      </c>
      <c r="B273" s="1309" t="s">
        <v>1993</v>
      </c>
      <c r="C273" s="1309" t="s">
        <v>327</v>
      </c>
      <c r="D273" s="1309" t="s">
        <v>1849</v>
      </c>
      <c r="E273" s="1309" t="s">
        <v>1949</v>
      </c>
    </row>
    <row r="274" spans="1:5" ht="12.75">
      <c r="A274" s="1309">
        <v>1300045</v>
      </c>
      <c r="B274" s="1309" t="s">
        <v>1994</v>
      </c>
      <c r="C274" s="1309" t="s">
        <v>327</v>
      </c>
      <c r="D274" s="1309" t="s">
        <v>1849</v>
      </c>
      <c r="E274" s="1309" t="s">
        <v>1850</v>
      </c>
    </row>
    <row r="275" spans="1:5" ht="12.75">
      <c r="A275" s="1309">
        <v>1300045</v>
      </c>
      <c r="B275" s="1309" t="s">
        <v>1994</v>
      </c>
      <c r="C275" s="1309" t="s">
        <v>582</v>
      </c>
      <c r="D275" s="1309" t="s">
        <v>1851</v>
      </c>
      <c r="E275" s="1309" t="s">
        <v>1850</v>
      </c>
    </row>
    <row r="276" spans="1:5" ht="12.75">
      <c r="A276" s="1309">
        <v>1300045</v>
      </c>
      <c r="B276" s="1309" t="s">
        <v>1994</v>
      </c>
      <c r="C276" s="1309" t="s">
        <v>1852</v>
      </c>
      <c r="D276" s="1309" t="s">
        <v>1853</v>
      </c>
      <c r="E276" s="1309" t="s">
        <v>1850</v>
      </c>
    </row>
    <row r="277" spans="1:5" ht="12.75">
      <c r="A277" s="1309">
        <v>1300046</v>
      </c>
      <c r="B277" s="1310" t="s">
        <v>1995</v>
      </c>
      <c r="C277" s="1309" t="s">
        <v>327</v>
      </c>
      <c r="D277" s="1309" t="s">
        <v>1849</v>
      </c>
      <c r="E277" s="1309" t="s">
        <v>1949</v>
      </c>
    </row>
    <row r="278" spans="1:5" ht="12.75">
      <c r="A278" s="1309">
        <v>1300047</v>
      </c>
      <c r="B278" s="1309" t="s">
        <v>1996</v>
      </c>
      <c r="C278" s="1309" t="s">
        <v>327</v>
      </c>
      <c r="D278" s="1309" t="s">
        <v>1849</v>
      </c>
      <c r="E278" s="1309" t="s">
        <v>1949</v>
      </c>
    </row>
    <row r="279" spans="1:5" ht="12.75">
      <c r="A279" s="1309">
        <v>1300052</v>
      </c>
      <c r="B279" s="1309" t="s">
        <v>1997</v>
      </c>
      <c r="C279" s="1309" t="s">
        <v>327</v>
      </c>
      <c r="D279" s="1309" t="s">
        <v>1849</v>
      </c>
      <c r="E279" s="1309" t="s">
        <v>1850</v>
      </c>
    </row>
    <row r="280" spans="1:5" ht="12.75">
      <c r="A280" s="1309">
        <v>1300052</v>
      </c>
      <c r="B280" s="1309" t="s">
        <v>1997</v>
      </c>
      <c r="C280" s="1309" t="s">
        <v>582</v>
      </c>
      <c r="D280" s="1309" t="s">
        <v>1851</v>
      </c>
      <c r="E280" s="1309" t="s">
        <v>1850</v>
      </c>
    </row>
    <row r="281" spans="1:5" ht="12.75">
      <c r="A281" s="1309">
        <v>1300052</v>
      </c>
      <c r="B281" s="1309" t="s">
        <v>1998</v>
      </c>
      <c r="C281" s="1309" t="s">
        <v>1852</v>
      </c>
      <c r="D281" s="1309" t="s">
        <v>1853</v>
      </c>
      <c r="E281" s="1309" t="s">
        <v>1850</v>
      </c>
    </row>
    <row r="282" spans="1:5" ht="12.75">
      <c r="A282" s="1309">
        <v>1300060</v>
      </c>
      <c r="B282" s="1309" t="s">
        <v>1999</v>
      </c>
      <c r="C282" s="1309" t="s">
        <v>327</v>
      </c>
      <c r="D282" s="1309" t="s">
        <v>1849</v>
      </c>
      <c r="E282" s="1309" t="s">
        <v>1850</v>
      </c>
    </row>
    <row r="283" spans="1:5" ht="12.75">
      <c r="A283" s="1309">
        <v>1300060</v>
      </c>
      <c r="B283" s="1309" t="s">
        <v>1999</v>
      </c>
      <c r="C283" s="1309" t="s">
        <v>582</v>
      </c>
      <c r="D283" s="1309" t="s">
        <v>1851</v>
      </c>
      <c r="E283" s="1309" t="s">
        <v>1850</v>
      </c>
    </row>
    <row r="284" spans="1:5" ht="12.75">
      <c r="A284" s="1309">
        <v>1300060</v>
      </c>
      <c r="B284" s="1309" t="s">
        <v>1999</v>
      </c>
      <c r="C284" s="1309" t="s">
        <v>1852</v>
      </c>
      <c r="D284" s="1309" t="s">
        <v>1853</v>
      </c>
      <c r="E284" s="1309" t="s">
        <v>1850</v>
      </c>
    </row>
    <row r="285" spans="1:5" ht="12.75">
      <c r="A285" s="1309">
        <v>1300078</v>
      </c>
      <c r="B285" s="1309" t="s">
        <v>2000</v>
      </c>
      <c r="C285" s="1309" t="s">
        <v>327</v>
      </c>
      <c r="D285" s="1309" t="s">
        <v>1849</v>
      </c>
      <c r="E285" s="1309" t="s">
        <v>1850</v>
      </c>
    </row>
    <row r="286" spans="1:5" ht="12.75">
      <c r="A286" s="1309">
        <v>1300078</v>
      </c>
      <c r="B286" s="1309" t="s">
        <v>2000</v>
      </c>
      <c r="C286" s="1309" t="s">
        <v>582</v>
      </c>
      <c r="D286" s="1309" t="s">
        <v>1851</v>
      </c>
      <c r="E286" s="1309" t="s">
        <v>1850</v>
      </c>
    </row>
    <row r="287" spans="1:5" ht="12.75">
      <c r="A287" s="1309">
        <v>1300078</v>
      </c>
      <c r="B287" s="1309" t="s">
        <v>2000</v>
      </c>
      <c r="C287" s="1309" t="s">
        <v>1852</v>
      </c>
      <c r="D287" s="1309" t="s">
        <v>1853</v>
      </c>
      <c r="E287" s="1309" t="s">
        <v>1850</v>
      </c>
    </row>
    <row r="288" spans="1:5" ht="12.75">
      <c r="A288" s="1309">
        <v>1300086</v>
      </c>
      <c r="B288" s="1309" t="s">
        <v>2001</v>
      </c>
      <c r="C288" s="1309" t="s">
        <v>327</v>
      </c>
      <c r="D288" s="1309" t="s">
        <v>1849</v>
      </c>
      <c r="E288" s="1309" t="s">
        <v>1850</v>
      </c>
    </row>
    <row r="289" spans="1:5" ht="12.75">
      <c r="A289" s="1309">
        <v>1300086</v>
      </c>
      <c r="B289" s="1309" t="s">
        <v>2001</v>
      </c>
      <c r="C289" s="1309" t="s">
        <v>582</v>
      </c>
      <c r="D289" s="1309" t="s">
        <v>1851</v>
      </c>
      <c r="E289" s="1309" t="s">
        <v>1850</v>
      </c>
    </row>
    <row r="290" spans="1:5" ht="12.75">
      <c r="A290" s="1309">
        <v>1300086</v>
      </c>
      <c r="B290" s="1309" t="s">
        <v>2001</v>
      </c>
      <c r="C290" s="1309" t="s">
        <v>1852</v>
      </c>
      <c r="D290" s="1309" t="s">
        <v>1853</v>
      </c>
      <c r="E290" s="1309" t="s">
        <v>1850</v>
      </c>
    </row>
    <row r="291" spans="1:5" ht="12.75">
      <c r="A291" s="1309">
        <v>1300094</v>
      </c>
      <c r="B291" s="1309" t="s">
        <v>2002</v>
      </c>
      <c r="C291" s="1309" t="s">
        <v>327</v>
      </c>
      <c r="D291" s="1309" t="s">
        <v>1849</v>
      </c>
      <c r="E291" s="1309" t="s">
        <v>1850</v>
      </c>
    </row>
    <row r="292" spans="1:5" ht="12.75">
      <c r="A292" s="1309">
        <v>1300094</v>
      </c>
      <c r="B292" s="1309" t="s">
        <v>2002</v>
      </c>
      <c r="C292" s="1309" t="s">
        <v>582</v>
      </c>
      <c r="D292" s="1309" t="s">
        <v>1851</v>
      </c>
      <c r="E292" s="1309" t="s">
        <v>1850</v>
      </c>
    </row>
    <row r="293" spans="1:5" ht="12.75">
      <c r="A293" s="1309">
        <v>1300094</v>
      </c>
      <c r="B293" s="1309" t="s">
        <v>2002</v>
      </c>
      <c r="C293" s="1309" t="s">
        <v>1852</v>
      </c>
      <c r="D293" s="1309" t="s">
        <v>1853</v>
      </c>
      <c r="E293" s="1309" t="s">
        <v>1850</v>
      </c>
    </row>
    <row r="294" spans="1:5" ht="12.75">
      <c r="A294" s="1309">
        <v>1300102</v>
      </c>
      <c r="B294" s="1310" t="s">
        <v>2003</v>
      </c>
      <c r="C294" s="1309" t="s">
        <v>327</v>
      </c>
      <c r="D294" s="1309" t="s">
        <v>1849</v>
      </c>
      <c r="E294" s="1309" t="s">
        <v>1850</v>
      </c>
    </row>
    <row r="295" spans="1:5" ht="12.75">
      <c r="A295" s="1309">
        <v>1300102</v>
      </c>
      <c r="B295" s="1310" t="s">
        <v>2003</v>
      </c>
      <c r="C295" s="1309" t="s">
        <v>582</v>
      </c>
      <c r="D295" s="1309" t="s">
        <v>1851</v>
      </c>
      <c r="E295" s="1309" t="s">
        <v>1850</v>
      </c>
    </row>
    <row r="296" spans="1:5" ht="12.75">
      <c r="A296" s="1309">
        <v>1300102</v>
      </c>
      <c r="B296" s="1310" t="s">
        <v>2003</v>
      </c>
      <c r="C296" s="1309" t="s">
        <v>1852</v>
      </c>
      <c r="D296" s="1309" t="s">
        <v>1853</v>
      </c>
      <c r="E296" s="1309" t="s">
        <v>1850</v>
      </c>
    </row>
    <row r="297" spans="1:5" ht="12.75">
      <c r="A297" s="1309">
        <v>1300110</v>
      </c>
      <c r="B297" s="1310" t="s">
        <v>2004</v>
      </c>
      <c r="C297" s="1309" t="s">
        <v>327</v>
      </c>
      <c r="D297" s="1309" t="s">
        <v>1849</v>
      </c>
      <c r="E297" s="1309" t="s">
        <v>1850</v>
      </c>
    </row>
    <row r="298" spans="1:5" ht="12.75">
      <c r="A298" s="1309">
        <v>1300110</v>
      </c>
      <c r="B298" s="1310" t="s">
        <v>2004</v>
      </c>
      <c r="C298" s="1309" t="s">
        <v>582</v>
      </c>
      <c r="D298" s="1309" t="s">
        <v>1851</v>
      </c>
      <c r="E298" s="1309" t="s">
        <v>1850</v>
      </c>
    </row>
    <row r="299" spans="1:5" ht="12.75">
      <c r="A299" s="1309">
        <v>1300110</v>
      </c>
      <c r="B299" s="1310" t="s">
        <v>2004</v>
      </c>
      <c r="C299" s="1309" t="s">
        <v>1852</v>
      </c>
      <c r="D299" s="1309" t="s">
        <v>1853</v>
      </c>
      <c r="E299" s="1309" t="s">
        <v>1850</v>
      </c>
    </row>
    <row r="300" spans="1:5" ht="12.75">
      <c r="A300" s="1309">
        <v>1300129</v>
      </c>
      <c r="B300" s="1309" t="s">
        <v>2005</v>
      </c>
      <c r="C300" s="1309" t="s">
        <v>327</v>
      </c>
      <c r="D300" s="1309" t="s">
        <v>1849</v>
      </c>
      <c r="E300" s="1309" t="s">
        <v>1949</v>
      </c>
    </row>
    <row r="301" spans="1:5" ht="12.75">
      <c r="A301" s="1309">
        <v>1300129</v>
      </c>
      <c r="B301" s="1309" t="s">
        <v>2005</v>
      </c>
      <c r="C301" s="1309" t="s">
        <v>582</v>
      </c>
      <c r="D301" s="1309" t="s">
        <v>1851</v>
      </c>
      <c r="E301" s="1309" t="s">
        <v>1949</v>
      </c>
    </row>
    <row r="302" spans="1:5" ht="12.75">
      <c r="A302" s="1309">
        <v>1300130</v>
      </c>
      <c r="B302" s="1309" t="s">
        <v>2006</v>
      </c>
      <c r="C302" s="1309" t="s">
        <v>327</v>
      </c>
      <c r="D302" s="1309" t="s">
        <v>1849</v>
      </c>
      <c r="E302" s="1309" t="s">
        <v>1949</v>
      </c>
    </row>
    <row r="303" spans="1:5" ht="12.75">
      <c r="A303" s="1309">
        <v>1300130</v>
      </c>
      <c r="B303" s="1309" t="s">
        <v>2006</v>
      </c>
      <c r="C303" s="1309" t="s">
        <v>582</v>
      </c>
      <c r="D303" s="1309" t="s">
        <v>1851</v>
      </c>
      <c r="E303" s="1309" t="s">
        <v>1949</v>
      </c>
    </row>
    <row r="304" spans="1:5" ht="12.75">
      <c r="A304" s="1309">
        <v>1300136</v>
      </c>
      <c r="B304" s="1310" t="s">
        <v>2007</v>
      </c>
      <c r="C304" s="1309" t="s">
        <v>327</v>
      </c>
      <c r="D304" s="1309" t="s">
        <v>1849</v>
      </c>
      <c r="E304" s="1309" t="s">
        <v>1850</v>
      </c>
    </row>
    <row r="305" spans="1:5" ht="12.75">
      <c r="A305" s="1309">
        <v>1300136</v>
      </c>
      <c r="B305" s="1310" t="s">
        <v>2007</v>
      </c>
      <c r="C305" s="1309" t="s">
        <v>582</v>
      </c>
      <c r="D305" s="1309" t="s">
        <v>1851</v>
      </c>
      <c r="E305" s="1309" t="s">
        <v>1850</v>
      </c>
    </row>
    <row r="306" spans="1:5" ht="12.75">
      <c r="A306" s="1309">
        <v>1300136</v>
      </c>
      <c r="B306" s="1310" t="s">
        <v>2007</v>
      </c>
      <c r="C306" s="1309" t="s">
        <v>1852</v>
      </c>
      <c r="D306" s="1309" t="s">
        <v>1853</v>
      </c>
      <c r="E306" s="1309" t="s">
        <v>1850</v>
      </c>
    </row>
    <row r="307" spans="1:5" ht="12.75">
      <c r="A307" s="1309">
        <v>1300136</v>
      </c>
      <c r="B307" s="1310" t="s">
        <v>2007</v>
      </c>
      <c r="C307" s="1309" t="s">
        <v>424</v>
      </c>
      <c r="D307" s="1309" t="s">
        <v>1922</v>
      </c>
      <c r="E307" s="1309" t="s">
        <v>1923</v>
      </c>
    </row>
    <row r="308" spans="1:5" ht="12.75">
      <c r="A308" s="1309">
        <v>1300151</v>
      </c>
      <c r="B308" s="1309" t="s">
        <v>2008</v>
      </c>
      <c r="C308" s="1309" t="s">
        <v>327</v>
      </c>
      <c r="D308" s="1309" t="s">
        <v>1849</v>
      </c>
      <c r="E308" s="1309" t="s">
        <v>1850</v>
      </c>
    </row>
    <row r="309" spans="1:5" ht="12.75">
      <c r="A309" s="1309">
        <v>1300151</v>
      </c>
      <c r="B309" s="1309" t="s">
        <v>2008</v>
      </c>
      <c r="C309" s="1309" t="s">
        <v>582</v>
      </c>
      <c r="D309" s="1309" t="s">
        <v>1851</v>
      </c>
      <c r="E309" s="1309" t="s">
        <v>1850</v>
      </c>
    </row>
    <row r="310" spans="1:5" ht="12.75">
      <c r="A310" s="1309">
        <v>1300151</v>
      </c>
      <c r="B310" s="1309" t="s">
        <v>2008</v>
      </c>
      <c r="C310" s="1309" t="s">
        <v>916</v>
      </c>
      <c r="D310" s="1309" t="s">
        <v>1943</v>
      </c>
      <c r="E310" s="1309" t="s">
        <v>1850</v>
      </c>
    </row>
    <row r="311" spans="1:5" ht="12.75">
      <c r="A311" s="1309">
        <v>1300151</v>
      </c>
      <c r="B311" s="1309" t="s">
        <v>2008</v>
      </c>
      <c r="C311" s="1309" t="s">
        <v>1852</v>
      </c>
      <c r="D311" s="1309" t="s">
        <v>1853</v>
      </c>
      <c r="E311" s="1309" t="s">
        <v>1850</v>
      </c>
    </row>
    <row r="312" spans="1:5" ht="12.75">
      <c r="A312" s="1309">
        <v>1300169</v>
      </c>
      <c r="B312" s="1309" t="s">
        <v>2009</v>
      </c>
      <c r="C312" s="1309" t="s">
        <v>327</v>
      </c>
      <c r="D312" s="1309" t="s">
        <v>1849</v>
      </c>
      <c r="E312" s="1309" t="s">
        <v>1850</v>
      </c>
    </row>
    <row r="313" spans="1:5" ht="12.75">
      <c r="A313" s="1309">
        <v>1300169</v>
      </c>
      <c r="B313" s="1309" t="s">
        <v>2009</v>
      </c>
      <c r="C313" s="1309" t="s">
        <v>582</v>
      </c>
      <c r="D313" s="1309" t="s">
        <v>1851</v>
      </c>
      <c r="E313" s="1309" t="s">
        <v>1850</v>
      </c>
    </row>
    <row r="314" spans="1:5" ht="12.75">
      <c r="A314" s="1309">
        <v>1300169</v>
      </c>
      <c r="B314" s="1309" t="s">
        <v>2009</v>
      </c>
      <c r="C314" s="1309" t="s">
        <v>421</v>
      </c>
      <c r="D314" s="1309" t="s">
        <v>2010</v>
      </c>
      <c r="E314" s="1309" t="s">
        <v>1850</v>
      </c>
    </row>
    <row r="315" spans="1:5" ht="12.75">
      <c r="A315" s="1309">
        <v>1300169</v>
      </c>
      <c r="B315" s="1309" t="s">
        <v>2009</v>
      </c>
      <c r="C315" s="1309" t="s">
        <v>1852</v>
      </c>
      <c r="D315" s="1309" t="s">
        <v>1853</v>
      </c>
      <c r="E315" s="1309" t="s">
        <v>1850</v>
      </c>
    </row>
    <row r="316" spans="1:5" ht="12.75">
      <c r="A316" s="1309">
        <v>1300177</v>
      </c>
      <c r="B316" s="1309" t="s">
        <v>2011</v>
      </c>
      <c r="C316" s="1309" t="s">
        <v>327</v>
      </c>
      <c r="D316" s="1309" t="s">
        <v>1849</v>
      </c>
      <c r="E316" s="1309" t="s">
        <v>1850</v>
      </c>
    </row>
    <row r="317" spans="1:5" ht="12.75">
      <c r="A317" s="1309">
        <v>1300177</v>
      </c>
      <c r="B317" s="1309" t="s">
        <v>2011</v>
      </c>
      <c r="C317" s="1309" t="s">
        <v>582</v>
      </c>
      <c r="D317" s="1309" t="s">
        <v>1851</v>
      </c>
      <c r="E317" s="1309" t="s">
        <v>1850</v>
      </c>
    </row>
    <row r="318" spans="1:5" ht="12.75">
      <c r="A318" s="1309">
        <v>1300177</v>
      </c>
      <c r="B318" s="1309" t="s">
        <v>2011</v>
      </c>
      <c r="C318" s="1309" t="s">
        <v>513</v>
      </c>
      <c r="D318" s="1309" t="s">
        <v>1855</v>
      </c>
      <c r="E318" s="1309" t="s">
        <v>1850</v>
      </c>
    </row>
    <row r="319" spans="1:5" ht="12.75">
      <c r="A319" s="1309">
        <v>1300177</v>
      </c>
      <c r="B319" s="1309" t="s">
        <v>2011</v>
      </c>
      <c r="C319" s="1309" t="s">
        <v>1852</v>
      </c>
      <c r="D319" s="1309" t="s">
        <v>1853</v>
      </c>
      <c r="E319" s="1309" t="s">
        <v>1850</v>
      </c>
    </row>
    <row r="320" spans="1:5" ht="12.75">
      <c r="A320" s="1309">
        <v>1300185</v>
      </c>
      <c r="B320" s="1309" t="s">
        <v>2012</v>
      </c>
      <c r="C320" s="1309" t="s">
        <v>327</v>
      </c>
      <c r="D320" s="1309" t="s">
        <v>1849</v>
      </c>
      <c r="E320" s="1309" t="s">
        <v>1850</v>
      </c>
    </row>
    <row r="321" spans="1:5" ht="12.75">
      <c r="A321" s="1309">
        <v>1300185</v>
      </c>
      <c r="B321" s="1309" t="s">
        <v>2012</v>
      </c>
      <c r="C321" s="1309" t="s">
        <v>582</v>
      </c>
      <c r="D321" s="1309" t="s">
        <v>1851</v>
      </c>
      <c r="E321" s="1309" t="s">
        <v>1850</v>
      </c>
    </row>
    <row r="322" spans="1:5" ht="12.75">
      <c r="A322" s="1309">
        <v>1300185</v>
      </c>
      <c r="B322" s="1309" t="s">
        <v>2012</v>
      </c>
      <c r="C322" s="1309" t="s">
        <v>1852</v>
      </c>
      <c r="D322" s="1309" t="s">
        <v>1853</v>
      </c>
      <c r="E322" s="1309" t="s">
        <v>1850</v>
      </c>
    </row>
    <row r="323" spans="1:5" ht="12.75">
      <c r="A323" s="1309">
        <v>1400019</v>
      </c>
      <c r="B323" s="1309" t="s">
        <v>2013</v>
      </c>
      <c r="C323" s="1309" t="s">
        <v>327</v>
      </c>
      <c r="D323" s="1309" t="s">
        <v>1849</v>
      </c>
      <c r="E323" s="1309" t="s">
        <v>1850</v>
      </c>
    </row>
    <row r="324" spans="1:5" ht="12.75">
      <c r="A324" s="1309">
        <v>1400019</v>
      </c>
      <c r="B324" s="1309" t="s">
        <v>2013</v>
      </c>
      <c r="C324" s="1309" t="s">
        <v>582</v>
      </c>
      <c r="D324" s="1309" t="s">
        <v>1851</v>
      </c>
      <c r="E324" s="1309" t="s">
        <v>1850</v>
      </c>
    </row>
    <row r="325" spans="1:5" ht="12.75">
      <c r="A325" s="1309">
        <v>1400019</v>
      </c>
      <c r="B325" s="1309" t="s">
        <v>2013</v>
      </c>
      <c r="C325" s="1309" t="s">
        <v>513</v>
      </c>
      <c r="D325" s="1309" t="s">
        <v>1855</v>
      </c>
      <c r="E325" s="1309" t="s">
        <v>1850</v>
      </c>
    </row>
    <row r="326" spans="1:5" ht="12.75">
      <c r="A326" s="1309">
        <v>1400019</v>
      </c>
      <c r="B326" s="1309" t="s">
        <v>2013</v>
      </c>
      <c r="C326" s="1309" t="s">
        <v>916</v>
      </c>
      <c r="D326" s="1309" t="s">
        <v>1943</v>
      </c>
      <c r="E326" s="1309" t="s">
        <v>1850</v>
      </c>
    </row>
    <row r="327" spans="1:5" ht="12.75">
      <c r="A327" s="1309">
        <v>1400019</v>
      </c>
      <c r="B327" s="1309" t="s">
        <v>2013</v>
      </c>
      <c r="C327" s="1309" t="s">
        <v>1852</v>
      </c>
      <c r="D327" s="1309" t="s">
        <v>1853</v>
      </c>
      <c r="E327" s="1309" t="s">
        <v>1850</v>
      </c>
    </row>
    <row r="328" spans="1:5" ht="12.75">
      <c r="A328" s="1309">
        <v>1500016</v>
      </c>
      <c r="B328" s="1309" t="s">
        <v>2014</v>
      </c>
      <c r="C328" s="1309" t="s">
        <v>327</v>
      </c>
      <c r="D328" s="1309" t="s">
        <v>1849</v>
      </c>
      <c r="E328" s="1309" t="s">
        <v>1850</v>
      </c>
    </row>
    <row r="329" spans="1:5" ht="12.75">
      <c r="A329" s="1309">
        <v>1500016</v>
      </c>
      <c r="B329" s="1311" t="s">
        <v>2014</v>
      </c>
      <c r="C329" s="1309" t="s">
        <v>582</v>
      </c>
      <c r="D329" s="1309" t="s">
        <v>1851</v>
      </c>
      <c r="E329" s="1309" t="s">
        <v>1850</v>
      </c>
    </row>
    <row r="330" spans="1:5" ht="12.75">
      <c r="A330" s="1309">
        <v>1500016</v>
      </c>
      <c r="B330" s="1311" t="s">
        <v>2014</v>
      </c>
      <c r="C330" s="1309" t="s">
        <v>916</v>
      </c>
      <c r="D330" s="1309" t="s">
        <v>1943</v>
      </c>
      <c r="E330" s="1309" t="s">
        <v>1850</v>
      </c>
    </row>
    <row r="331" spans="1:5" ht="12.75">
      <c r="A331" s="1309">
        <v>1500016</v>
      </c>
      <c r="B331" s="1311" t="s">
        <v>2014</v>
      </c>
      <c r="C331" s="1309" t="s">
        <v>1852</v>
      </c>
      <c r="D331" s="1309" t="s">
        <v>1853</v>
      </c>
      <c r="E331" s="1309" t="s">
        <v>1850</v>
      </c>
    </row>
    <row r="332" spans="1:5" ht="12.75">
      <c r="A332" s="1309">
        <v>1500024</v>
      </c>
      <c r="B332" s="1311" t="s">
        <v>2015</v>
      </c>
      <c r="C332" s="1309" t="s">
        <v>327</v>
      </c>
      <c r="D332" s="1309" t="s">
        <v>1849</v>
      </c>
      <c r="E332" s="1309" t="s">
        <v>1850</v>
      </c>
    </row>
    <row r="333" spans="1:5" ht="12.75">
      <c r="A333" s="1309">
        <v>1500024</v>
      </c>
      <c r="B333" s="1311" t="s">
        <v>2015</v>
      </c>
      <c r="C333" s="1309" t="s">
        <v>582</v>
      </c>
      <c r="D333" s="1309" t="s">
        <v>1851</v>
      </c>
      <c r="E333" s="1309" t="s">
        <v>1850</v>
      </c>
    </row>
    <row r="334" spans="1:5" ht="12.75">
      <c r="A334" s="1309">
        <v>1500024</v>
      </c>
      <c r="B334" s="1311" t="s">
        <v>2015</v>
      </c>
      <c r="C334" s="1309" t="s">
        <v>513</v>
      </c>
      <c r="D334" s="1309" t="s">
        <v>1855</v>
      </c>
      <c r="E334" s="1309" t="s">
        <v>1850</v>
      </c>
    </row>
    <row r="335" spans="1:5" ht="12.75">
      <c r="A335" s="1309">
        <v>1500024</v>
      </c>
      <c r="B335" s="1311" t="s">
        <v>2015</v>
      </c>
      <c r="C335" s="1309" t="s">
        <v>1852</v>
      </c>
      <c r="D335" s="1309" t="s">
        <v>1853</v>
      </c>
      <c r="E335" s="1309" t="s">
        <v>1850</v>
      </c>
    </row>
    <row r="336" spans="1:5" ht="12.75">
      <c r="A336" s="1309">
        <v>1500032</v>
      </c>
      <c r="B336" s="1311" t="s">
        <v>2016</v>
      </c>
      <c r="C336" s="1309" t="s">
        <v>327</v>
      </c>
      <c r="D336" s="1309" t="s">
        <v>1849</v>
      </c>
      <c r="E336" s="1309" t="s">
        <v>1850</v>
      </c>
    </row>
    <row r="337" spans="1:5" ht="12.75">
      <c r="A337" s="1309">
        <v>1500032</v>
      </c>
      <c r="B337" s="1311" t="s">
        <v>2016</v>
      </c>
      <c r="C337" s="1309" t="s">
        <v>582</v>
      </c>
      <c r="D337" s="1309" t="s">
        <v>1851</v>
      </c>
      <c r="E337" s="1309" t="s">
        <v>1850</v>
      </c>
    </row>
    <row r="338" spans="1:5" ht="12.75">
      <c r="A338" s="1309">
        <v>1500032</v>
      </c>
      <c r="B338" s="1311" t="s">
        <v>2017</v>
      </c>
      <c r="C338" s="1309" t="s">
        <v>1852</v>
      </c>
      <c r="D338" s="1309" t="s">
        <v>1853</v>
      </c>
      <c r="E338" s="1309" t="s">
        <v>1850</v>
      </c>
    </row>
    <row r="339" spans="1:5" ht="12.75">
      <c r="A339" s="1309">
        <v>1600014</v>
      </c>
      <c r="B339" s="1311" t="s">
        <v>2018</v>
      </c>
      <c r="C339" s="1309" t="s">
        <v>327</v>
      </c>
      <c r="D339" s="1309" t="s">
        <v>1849</v>
      </c>
      <c r="E339" s="1309" t="s">
        <v>1850</v>
      </c>
    </row>
    <row r="340" spans="1:5" ht="12.75">
      <c r="A340" s="1309">
        <v>1600014</v>
      </c>
      <c r="B340" s="1311" t="s">
        <v>2018</v>
      </c>
      <c r="C340" s="1309" t="s">
        <v>582</v>
      </c>
      <c r="D340" s="1309" t="s">
        <v>1851</v>
      </c>
      <c r="E340" s="1309" t="s">
        <v>1850</v>
      </c>
    </row>
    <row r="341" spans="1:5" ht="12.75">
      <c r="A341" s="1309">
        <v>1600014</v>
      </c>
      <c r="B341" s="1311" t="s">
        <v>2018</v>
      </c>
      <c r="C341" s="1309" t="s">
        <v>916</v>
      </c>
      <c r="D341" s="1309" t="s">
        <v>1943</v>
      </c>
      <c r="E341" s="1309" t="s">
        <v>1850</v>
      </c>
    </row>
    <row r="342" spans="1:5" ht="12.75">
      <c r="A342" s="1309">
        <v>1600014</v>
      </c>
      <c r="B342" s="1311" t="s">
        <v>2018</v>
      </c>
      <c r="C342" s="1309" t="s">
        <v>938</v>
      </c>
      <c r="D342" s="1309" t="s">
        <v>2019</v>
      </c>
      <c r="E342" s="1309" t="s">
        <v>1850</v>
      </c>
    </row>
    <row r="343" spans="1:5" ht="12.75">
      <c r="A343" s="1309">
        <v>1600014</v>
      </c>
      <c r="B343" s="1311" t="s">
        <v>2018</v>
      </c>
      <c r="C343" s="1309" t="s">
        <v>1852</v>
      </c>
      <c r="D343" s="1309" t="s">
        <v>1853</v>
      </c>
      <c r="E343" s="1309" t="s">
        <v>1850</v>
      </c>
    </row>
    <row r="344" spans="1:5" ht="12.75">
      <c r="A344" s="1309">
        <v>1600022</v>
      </c>
      <c r="B344" s="1311" t="s">
        <v>2020</v>
      </c>
      <c r="C344" s="1309" t="s">
        <v>327</v>
      </c>
      <c r="D344" s="1309" t="s">
        <v>1849</v>
      </c>
      <c r="E344" s="1309" t="s">
        <v>1850</v>
      </c>
    </row>
    <row r="345" spans="1:5" ht="12.75">
      <c r="A345" s="1309">
        <v>1600022</v>
      </c>
      <c r="B345" s="1311" t="s">
        <v>2020</v>
      </c>
      <c r="C345" s="1309" t="s">
        <v>582</v>
      </c>
      <c r="D345" s="1309" t="s">
        <v>1851</v>
      </c>
      <c r="E345" s="1309" t="s">
        <v>1850</v>
      </c>
    </row>
    <row r="346" spans="1:5" ht="12.75">
      <c r="A346" s="1309">
        <v>1600022</v>
      </c>
      <c r="B346" s="1311" t="s">
        <v>2020</v>
      </c>
      <c r="C346" s="1309" t="s">
        <v>1852</v>
      </c>
      <c r="D346" s="1309" t="s">
        <v>1853</v>
      </c>
      <c r="E346" s="1309" t="s">
        <v>1850</v>
      </c>
    </row>
    <row r="347" spans="1:5" ht="12.75">
      <c r="A347" s="1309">
        <v>1600030</v>
      </c>
      <c r="B347" s="1311" t="s">
        <v>2021</v>
      </c>
      <c r="C347" s="1309" t="s">
        <v>327</v>
      </c>
      <c r="D347" s="1309" t="s">
        <v>1849</v>
      </c>
      <c r="E347" s="1309" t="s">
        <v>1850</v>
      </c>
    </row>
    <row r="348" spans="1:5" ht="12.75">
      <c r="A348" s="1309">
        <v>1600030</v>
      </c>
      <c r="B348" s="1311" t="s">
        <v>2021</v>
      </c>
      <c r="C348" s="1309" t="s">
        <v>582</v>
      </c>
      <c r="D348" s="1309" t="s">
        <v>1851</v>
      </c>
      <c r="E348" s="1309" t="s">
        <v>1850</v>
      </c>
    </row>
    <row r="349" spans="1:5" ht="12.75">
      <c r="A349" s="1309">
        <v>1600030</v>
      </c>
      <c r="B349" s="1311" t="s">
        <v>2021</v>
      </c>
      <c r="C349" s="1309" t="s">
        <v>1852</v>
      </c>
      <c r="D349" s="1309" t="s">
        <v>1853</v>
      </c>
      <c r="E349" s="1309" t="s">
        <v>1850</v>
      </c>
    </row>
    <row r="350" spans="1:5" ht="12.75">
      <c r="A350" s="1309">
        <v>1600048</v>
      </c>
      <c r="B350" s="1311" t="s">
        <v>2022</v>
      </c>
      <c r="C350" s="1309" t="s">
        <v>327</v>
      </c>
      <c r="D350" s="1309" t="s">
        <v>1849</v>
      </c>
      <c r="E350" s="1309" t="s">
        <v>1850</v>
      </c>
    </row>
    <row r="351" spans="1:5" ht="12.75">
      <c r="A351" s="1309">
        <v>1600048</v>
      </c>
      <c r="B351" s="1311" t="s">
        <v>2022</v>
      </c>
      <c r="C351" s="1309" t="s">
        <v>582</v>
      </c>
      <c r="D351" s="1309" t="s">
        <v>1851</v>
      </c>
      <c r="E351" s="1309" t="s">
        <v>1850</v>
      </c>
    </row>
    <row r="352" spans="1:5" ht="12.75">
      <c r="A352" s="1309">
        <v>1600048</v>
      </c>
      <c r="B352" s="1311" t="s">
        <v>2022</v>
      </c>
      <c r="C352" s="1309" t="s">
        <v>1852</v>
      </c>
      <c r="D352" s="1309" t="s">
        <v>1853</v>
      </c>
      <c r="E352" s="1309" t="s">
        <v>1850</v>
      </c>
    </row>
    <row r="353" spans="1:5" ht="12.75">
      <c r="A353" s="1309">
        <v>1600055</v>
      </c>
      <c r="B353" s="1311" t="s">
        <v>2023</v>
      </c>
      <c r="C353" s="1309" t="s">
        <v>327</v>
      </c>
      <c r="D353" s="1309" t="s">
        <v>1849</v>
      </c>
      <c r="E353" s="1309" t="s">
        <v>1850</v>
      </c>
    </row>
    <row r="354" spans="1:5" ht="12.75">
      <c r="A354" s="1309">
        <v>1600055</v>
      </c>
      <c r="B354" s="1311" t="s">
        <v>2023</v>
      </c>
      <c r="C354" s="1309" t="s">
        <v>582</v>
      </c>
      <c r="D354" s="1309" t="s">
        <v>1851</v>
      </c>
      <c r="E354" s="1309" t="s">
        <v>1850</v>
      </c>
    </row>
    <row r="355" spans="1:5" ht="12.75">
      <c r="A355" s="1309">
        <v>1600055</v>
      </c>
      <c r="B355" s="1311" t="s">
        <v>2023</v>
      </c>
      <c r="C355" s="1309" t="s">
        <v>1852</v>
      </c>
      <c r="D355" s="1309" t="s">
        <v>1853</v>
      </c>
      <c r="E355" s="1309" t="s">
        <v>1850</v>
      </c>
    </row>
    <row r="356" spans="1:5" ht="12.75">
      <c r="A356" s="1309">
        <v>1600063</v>
      </c>
      <c r="B356" s="1312" t="s">
        <v>2024</v>
      </c>
      <c r="C356" s="1309" t="s">
        <v>327</v>
      </c>
      <c r="D356" s="1309" t="s">
        <v>1849</v>
      </c>
      <c r="E356" s="1309" t="s">
        <v>1850</v>
      </c>
    </row>
    <row r="357" spans="1:5" ht="12.75">
      <c r="A357" s="1309">
        <v>1600063</v>
      </c>
      <c r="B357" s="1312" t="s">
        <v>2024</v>
      </c>
      <c r="C357" s="1309" t="s">
        <v>582</v>
      </c>
      <c r="D357" s="1309" t="s">
        <v>1851</v>
      </c>
      <c r="E357" s="1309" t="s">
        <v>1850</v>
      </c>
    </row>
    <row r="358" spans="1:5" ht="12.75">
      <c r="A358" s="1309">
        <v>1600063</v>
      </c>
      <c r="B358" s="1312" t="s">
        <v>2024</v>
      </c>
      <c r="C358" s="1309" t="s">
        <v>1852</v>
      </c>
      <c r="D358" s="1309" t="s">
        <v>1853</v>
      </c>
      <c r="E358" s="1309" t="s">
        <v>1850</v>
      </c>
    </row>
    <row r="359" spans="1:5" ht="12.75">
      <c r="A359" s="1309">
        <v>1600071</v>
      </c>
      <c r="B359" s="1311" t="s">
        <v>2025</v>
      </c>
      <c r="C359" s="1309" t="s">
        <v>327</v>
      </c>
      <c r="D359" s="1309" t="s">
        <v>1849</v>
      </c>
      <c r="E359" s="1309" t="s">
        <v>1850</v>
      </c>
    </row>
    <row r="360" spans="1:5" ht="12.75">
      <c r="A360" s="1309">
        <v>1600071</v>
      </c>
      <c r="B360" s="1311" t="s">
        <v>2025</v>
      </c>
      <c r="C360" s="1309" t="s">
        <v>582</v>
      </c>
      <c r="D360" s="1309" t="s">
        <v>1851</v>
      </c>
      <c r="E360" s="1309" t="s">
        <v>1850</v>
      </c>
    </row>
    <row r="361" spans="1:5" ht="12.75">
      <c r="A361" s="1309">
        <v>1600071</v>
      </c>
      <c r="B361" s="1311" t="s">
        <v>2025</v>
      </c>
      <c r="C361" s="1309" t="s">
        <v>1852</v>
      </c>
      <c r="D361" s="1309" t="s">
        <v>1853</v>
      </c>
      <c r="E361" s="1309" t="s">
        <v>1850</v>
      </c>
    </row>
    <row r="362" spans="1:5" ht="12.75">
      <c r="A362" s="1309">
        <v>1600089</v>
      </c>
      <c r="B362" s="1312" t="s">
        <v>2026</v>
      </c>
      <c r="C362" s="1309" t="s">
        <v>327</v>
      </c>
      <c r="D362" s="1309" t="s">
        <v>1849</v>
      </c>
      <c r="E362" s="1309" t="s">
        <v>1850</v>
      </c>
    </row>
    <row r="363" spans="1:5" ht="12.75">
      <c r="A363" s="1309">
        <v>1600089</v>
      </c>
      <c r="B363" s="1312" t="s">
        <v>2026</v>
      </c>
      <c r="C363" s="1309" t="s">
        <v>582</v>
      </c>
      <c r="D363" s="1309" t="s">
        <v>1851</v>
      </c>
      <c r="E363" s="1309" t="s">
        <v>1850</v>
      </c>
    </row>
    <row r="364" spans="1:5" ht="12.75">
      <c r="A364" s="1309">
        <v>1600089</v>
      </c>
      <c r="B364" s="1312" t="s">
        <v>2026</v>
      </c>
      <c r="C364" s="1309" t="s">
        <v>1852</v>
      </c>
      <c r="D364" s="1309" t="s">
        <v>1853</v>
      </c>
      <c r="E364" s="1309" t="s">
        <v>1850</v>
      </c>
    </row>
    <row r="365" spans="1:5" ht="12.75">
      <c r="A365" s="1309">
        <v>1600097</v>
      </c>
      <c r="B365" s="1311" t="s">
        <v>2027</v>
      </c>
      <c r="C365" s="1309" t="s">
        <v>327</v>
      </c>
      <c r="D365" s="1309" t="s">
        <v>1849</v>
      </c>
      <c r="E365" s="1309" t="s">
        <v>1850</v>
      </c>
    </row>
    <row r="366" spans="1:5" ht="12.75">
      <c r="A366" s="1309">
        <v>1600097</v>
      </c>
      <c r="B366" s="1311" t="s">
        <v>2027</v>
      </c>
      <c r="C366" s="1309" t="s">
        <v>582</v>
      </c>
      <c r="D366" s="1309" t="s">
        <v>1851</v>
      </c>
      <c r="E366" s="1309" t="s">
        <v>1850</v>
      </c>
    </row>
    <row r="367" spans="1:5" ht="12.75">
      <c r="A367" s="1309">
        <v>1600097</v>
      </c>
      <c r="B367" s="1311" t="s">
        <v>2027</v>
      </c>
      <c r="C367" s="1309" t="s">
        <v>1852</v>
      </c>
      <c r="D367" s="1309" t="s">
        <v>1853</v>
      </c>
      <c r="E367" s="1309" t="s">
        <v>1850</v>
      </c>
    </row>
    <row r="368" spans="1:5" ht="12.75">
      <c r="A368" s="1309">
        <v>1600105</v>
      </c>
      <c r="B368" s="1311" t="s">
        <v>2028</v>
      </c>
      <c r="C368" s="1309" t="s">
        <v>327</v>
      </c>
      <c r="D368" s="1309" t="s">
        <v>1849</v>
      </c>
      <c r="E368" s="1309" t="s">
        <v>1850</v>
      </c>
    </row>
    <row r="369" spans="1:5" ht="12.75">
      <c r="A369" s="1309">
        <v>1600105</v>
      </c>
      <c r="B369" s="1311" t="s">
        <v>2028</v>
      </c>
      <c r="C369" s="1309" t="s">
        <v>582</v>
      </c>
      <c r="D369" s="1309" t="s">
        <v>1851</v>
      </c>
      <c r="E369" s="1309" t="s">
        <v>1850</v>
      </c>
    </row>
    <row r="370" spans="1:5" ht="12.75">
      <c r="A370" s="1309">
        <v>1600105</v>
      </c>
      <c r="B370" s="1311" t="s">
        <v>2028</v>
      </c>
      <c r="C370" s="1309" t="s">
        <v>1852</v>
      </c>
      <c r="D370" s="1309" t="s">
        <v>1853</v>
      </c>
      <c r="E370" s="1309" t="s">
        <v>1850</v>
      </c>
    </row>
    <row r="371" spans="1:5" ht="12.75">
      <c r="A371" s="1309">
        <v>1700012</v>
      </c>
      <c r="B371" s="1311" t="s">
        <v>2029</v>
      </c>
      <c r="C371" s="1309" t="s">
        <v>327</v>
      </c>
      <c r="D371" s="1309" t="s">
        <v>1849</v>
      </c>
      <c r="E371" s="1309" t="s">
        <v>1850</v>
      </c>
    </row>
    <row r="372" spans="1:5" ht="12.75">
      <c r="A372" s="1309">
        <v>1700012</v>
      </c>
      <c r="B372" s="1311" t="s">
        <v>2029</v>
      </c>
      <c r="C372" s="1309" t="s">
        <v>582</v>
      </c>
      <c r="D372" s="1309" t="s">
        <v>1851</v>
      </c>
      <c r="E372" s="1309" t="s">
        <v>1850</v>
      </c>
    </row>
    <row r="373" spans="1:5" ht="12.75">
      <c r="A373" s="1309">
        <v>1700012</v>
      </c>
      <c r="B373" s="1311" t="s">
        <v>2029</v>
      </c>
      <c r="C373" s="1309" t="s">
        <v>916</v>
      </c>
      <c r="D373" s="1309" t="s">
        <v>1943</v>
      </c>
      <c r="E373" s="1309" t="s">
        <v>1850</v>
      </c>
    </row>
    <row r="374" spans="1:5" ht="12.75">
      <c r="A374" s="1309">
        <v>1700012</v>
      </c>
      <c r="B374" s="1311" t="s">
        <v>2029</v>
      </c>
      <c r="C374" s="1309" t="s">
        <v>938</v>
      </c>
      <c r="D374" s="1309" t="s">
        <v>2019</v>
      </c>
      <c r="E374" s="1309" t="s">
        <v>1850</v>
      </c>
    </row>
    <row r="375" spans="1:5" ht="12.75">
      <c r="A375" s="1309">
        <v>1700012</v>
      </c>
      <c r="B375" s="1311" t="s">
        <v>2029</v>
      </c>
      <c r="C375" s="1309" t="s">
        <v>1852</v>
      </c>
      <c r="D375" s="1309" t="s">
        <v>1853</v>
      </c>
      <c r="E375" s="1309" t="s">
        <v>1850</v>
      </c>
    </row>
    <row r="376" spans="1:5" ht="12.75">
      <c r="A376" s="1309">
        <v>1700020</v>
      </c>
      <c r="B376" s="1311" t="s">
        <v>2030</v>
      </c>
      <c r="C376" s="1309" t="s">
        <v>327</v>
      </c>
      <c r="D376" s="1309" t="s">
        <v>1849</v>
      </c>
      <c r="E376" s="1309" t="s">
        <v>1850</v>
      </c>
    </row>
    <row r="377" spans="1:5" ht="12.75">
      <c r="A377" s="1309">
        <v>1700020</v>
      </c>
      <c r="B377" s="1311" t="s">
        <v>2030</v>
      </c>
      <c r="C377" s="1309" t="s">
        <v>582</v>
      </c>
      <c r="D377" s="1309" t="s">
        <v>1851</v>
      </c>
      <c r="E377" s="1309" t="s">
        <v>1850</v>
      </c>
    </row>
    <row r="378" spans="1:5" ht="12.75">
      <c r="A378" s="1309">
        <v>1700020</v>
      </c>
      <c r="B378" s="1311" t="s">
        <v>2030</v>
      </c>
      <c r="C378" s="1309" t="s">
        <v>1852</v>
      </c>
      <c r="D378" s="1309" t="s">
        <v>1853</v>
      </c>
      <c r="E378" s="1309" t="s">
        <v>1850</v>
      </c>
    </row>
    <row r="379" spans="1:5" ht="12.75">
      <c r="A379" s="1309">
        <v>1700038</v>
      </c>
      <c r="B379" s="1311" t="s">
        <v>2031</v>
      </c>
      <c r="C379" s="1309" t="s">
        <v>327</v>
      </c>
      <c r="D379" s="1309" t="s">
        <v>1849</v>
      </c>
      <c r="E379" s="1309" t="s">
        <v>1850</v>
      </c>
    </row>
    <row r="380" spans="1:5" ht="12.75">
      <c r="A380" s="1309">
        <v>1700038</v>
      </c>
      <c r="B380" s="1311" t="s">
        <v>2031</v>
      </c>
      <c r="C380" s="1309" t="s">
        <v>582</v>
      </c>
      <c r="D380" s="1309" t="s">
        <v>1851</v>
      </c>
      <c r="E380" s="1309" t="s">
        <v>1850</v>
      </c>
    </row>
    <row r="381" spans="1:5" ht="12.75">
      <c r="A381" s="1309">
        <v>1700038</v>
      </c>
      <c r="B381" s="1311" t="s">
        <v>2031</v>
      </c>
      <c r="C381" s="1309" t="s">
        <v>1852</v>
      </c>
      <c r="D381" s="1309" t="s">
        <v>1853</v>
      </c>
      <c r="E381" s="1309" t="s">
        <v>1850</v>
      </c>
    </row>
    <row r="382" spans="1:5" ht="12.75">
      <c r="A382" s="1309">
        <v>1700046</v>
      </c>
      <c r="B382" s="1311" t="s">
        <v>2032</v>
      </c>
      <c r="C382" s="1309" t="s">
        <v>327</v>
      </c>
      <c r="D382" s="1309" t="s">
        <v>1849</v>
      </c>
      <c r="E382" s="1309" t="s">
        <v>1850</v>
      </c>
    </row>
    <row r="383" spans="1:5" ht="12.75">
      <c r="A383" s="1309">
        <v>1700046</v>
      </c>
      <c r="B383" s="1311" t="s">
        <v>2032</v>
      </c>
      <c r="C383" s="1309" t="s">
        <v>582</v>
      </c>
      <c r="D383" s="1309" t="s">
        <v>1851</v>
      </c>
      <c r="E383" s="1309" t="s">
        <v>1850</v>
      </c>
    </row>
    <row r="384" spans="1:5" ht="12.75">
      <c r="A384" s="1309">
        <v>1700046</v>
      </c>
      <c r="B384" s="1311" t="s">
        <v>2032</v>
      </c>
      <c r="C384" s="1309" t="s">
        <v>1852</v>
      </c>
      <c r="D384" s="1309" t="s">
        <v>1853</v>
      </c>
      <c r="E384" s="1309" t="s">
        <v>1850</v>
      </c>
    </row>
    <row r="385" spans="1:5" ht="12.75">
      <c r="A385" s="1309">
        <v>1700054</v>
      </c>
      <c r="B385" s="1311" t="s">
        <v>2033</v>
      </c>
      <c r="C385" s="1309" t="s">
        <v>327</v>
      </c>
      <c r="D385" s="1309" t="s">
        <v>1849</v>
      </c>
      <c r="E385" s="1309" t="s">
        <v>1949</v>
      </c>
    </row>
    <row r="386" spans="1:5" ht="12.75">
      <c r="A386" s="1309">
        <v>1700054</v>
      </c>
      <c r="B386" s="1311" t="s">
        <v>2033</v>
      </c>
      <c r="C386" s="1309" t="s">
        <v>582</v>
      </c>
      <c r="D386" s="1309" t="s">
        <v>1851</v>
      </c>
      <c r="E386" s="1309" t="s">
        <v>1949</v>
      </c>
    </row>
    <row r="387" spans="1:5" ht="12.75">
      <c r="A387" s="1309">
        <v>1700055</v>
      </c>
      <c r="B387" s="1311" t="s">
        <v>2034</v>
      </c>
      <c r="C387" s="1309" t="s">
        <v>327</v>
      </c>
      <c r="D387" s="1309" t="s">
        <v>1849</v>
      </c>
      <c r="E387" s="1309" t="s">
        <v>1949</v>
      </c>
    </row>
    <row r="388" spans="1:5" ht="12.75">
      <c r="A388" s="1309">
        <v>1700055</v>
      </c>
      <c r="B388" s="1311" t="s">
        <v>2034</v>
      </c>
      <c r="C388" s="1309" t="s">
        <v>582</v>
      </c>
      <c r="D388" s="1309" t="s">
        <v>1851</v>
      </c>
      <c r="E388" s="1309" t="s">
        <v>1949</v>
      </c>
    </row>
    <row r="389" spans="1:5" ht="12.75">
      <c r="A389" s="1309">
        <v>1700061</v>
      </c>
      <c r="B389" s="1312" t="s">
        <v>2035</v>
      </c>
      <c r="C389" s="1309" t="s">
        <v>327</v>
      </c>
      <c r="D389" s="1309" t="s">
        <v>1849</v>
      </c>
      <c r="E389" s="1309" t="s">
        <v>1850</v>
      </c>
    </row>
    <row r="390" spans="1:5" ht="12.75">
      <c r="A390" s="1309">
        <v>1700061</v>
      </c>
      <c r="B390" s="1312" t="s">
        <v>2035</v>
      </c>
      <c r="C390" s="1309" t="s">
        <v>582</v>
      </c>
      <c r="D390" s="1309" t="s">
        <v>1851</v>
      </c>
      <c r="E390" s="1309" t="s">
        <v>1850</v>
      </c>
    </row>
    <row r="391" spans="1:5" ht="12.75">
      <c r="A391" s="1309">
        <v>1700061</v>
      </c>
      <c r="B391" s="1312" t="s">
        <v>2035</v>
      </c>
      <c r="C391" s="1309" t="s">
        <v>1852</v>
      </c>
      <c r="D391" s="1309" t="s">
        <v>1853</v>
      </c>
      <c r="E391" s="1309" t="s">
        <v>1850</v>
      </c>
    </row>
    <row r="392" spans="1:5" ht="12.75">
      <c r="A392" s="1309">
        <v>1700079</v>
      </c>
      <c r="B392" s="1311" t="s">
        <v>2036</v>
      </c>
      <c r="C392" s="1309" t="s">
        <v>327</v>
      </c>
      <c r="D392" s="1309" t="s">
        <v>1849</v>
      </c>
      <c r="E392" s="1309" t="s">
        <v>1850</v>
      </c>
    </row>
    <row r="393" spans="1:5" ht="12.75">
      <c r="A393" s="1309">
        <v>1700079</v>
      </c>
      <c r="B393" s="1311" t="s">
        <v>2036</v>
      </c>
      <c r="C393" s="1309" t="s">
        <v>582</v>
      </c>
      <c r="D393" s="1309" t="s">
        <v>1851</v>
      </c>
      <c r="E393" s="1309" t="s">
        <v>1850</v>
      </c>
    </row>
    <row r="394" spans="1:5" ht="12.75">
      <c r="A394" s="1309">
        <v>1700079</v>
      </c>
      <c r="B394" s="1311" t="s">
        <v>2036</v>
      </c>
      <c r="C394" s="1309" t="s">
        <v>1852</v>
      </c>
      <c r="D394" s="1309" t="s">
        <v>1853</v>
      </c>
      <c r="E394" s="1309" t="s">
        <v>1850</v>
      </c>
    </row>
    <row r="395" spans="1:5" ht="12.75">
      <c r="A395" s="1309">
        <v>1700087</v>
      </c>
      <c r="B395" s="1311" t="s">
        <v>2037</v>
      </c>
      <c r="C395" s="1309" t="s">
        <v>327</v>
      </c>
      <c r="D395" s="1309" t="s">
        <v>1849</v>
      </c>
      <c r="E395" s="1309" t="s">
        <v>1850</v>
      </c>
    </row>
    <row r="396" spans="1:5" ht="12.75">
      <c r="A396" s="1309">
        <v>1700087</v>
      </c>
      <c r="B396" s="1311" t="s">
        <v>2037</v>
      </c>
      <c r="C396" s="1309" t="s">
        <v>582</v>
      </c>
      <c r="D396" s="1309" t="s">
        <v>1851</v>
      </c>
      <c r="E396" s="1309" t="s">
        <v>1850</v>
      </c>
    </row>
    <row r="397" spans="1:5" ht="12.75">
      <c r="A397" s="1309">
        <v>1700087</v>
      </c>
      <c r="B397" s="1311" t="s">
        <v>2037</v>
      </c>
      <c r="C397" s="1309" t="s">
        <v>1852</v>
      </c>
      <c r="D397" s="1309" t="s">
        <v>1853</v>
      </c>
      <c r="E397" s="1309" t="s">
        <v>1850</v>
      </c>
    </row>
    <row r="398" spans="1:5" ht="12.75">
      <c r="A398" s="1309">
        <v>1700095</v>
      </c>
      <c r="B398" s="1312" t="s">
        <v>2038</v>
      </c>
      <c r="C398" s="1309" t="s">
        <v>327</v>
      </c>
      <c r="D398" s="1309" t="s">
        <v>1849</v>
      </c>
      <c r="E398" s="1309" t="s">
        <v>1850</v>
      </c>
    </row>
    <row r="399" spans="1:5" ht="12.75">
      <c r="A399" s="1309">
        <v>1700095</v>
      </c>
      <c r="B399" s="1312" t="s">
        <v>2038</v>
      </c>
      <c r="C399" s="1309" t="s">
        <v>582</v>
      </c>
      <c r="D399" s="1309" t="s">
        <v>1851</v>
      </c>
      <c r="E399" s="1309" t="s">
        <v>1850</v>
      </c>
    </row>
    <row r="400" spans="1:5" ht="12.75">
      <c r="A400" s="1309">
        <v>1700095</v>
      </c>
      <c r="B400" s="1312" t="s">
        <v>2038</v>
      </c>
      <c r="C400" s="1309" t="s">
        <v>1852</v>
      </c>
      <c r="D400" s="1309" t="s">
        <v>1853</v>
      </c>
      <c r="E400" s="1309" t="s">
        <v>1850</v>
      </c>
    </row>
    <row r="401" spans="1:5" ht="12.75">
      <c r="A401" s="1309">
        <v>1700103</v>
      </c>
      <c r="B401" s="1311" t="s">
        <v>2039</v>
      </c>
      <c r="C401" s="1309" t="s">
        <v>327</v>
      </c>
      <c r="D401" s="1309" t="s">
        <v>1849</v>
      </c>
      <c r="E401" s="1309" t="s">
        <v>1850</v>
      </c>
    </row>
    <row r="402" spans="1:5" ht="12.75">
      <c r="A402" s="1309">
        <v>1700103</v>
      </c>
      <c r="B402" s="1311" t="s">
        <v>2039</v>
      </c>
      <c r="C402" s="1309" t="s">
        <v>582</v>
      </c>
      <c r="D402" s="1309" t="s">
        <v>1851</v>
      </c>
      <c r="E402" s="1309" t="s">
        <v>1850</v>
      </c>
    </row>
    <row r="403" spans="1:5" ht="12.75">
      <c r="A403" s="1309">
        <v>1700103</v>
      </c>
      <c r="B403" s="1311" t="s">
        <v>2039</v>
      </c>
      <c r="C403" s="1309" t="s">
        <v>1852</v>
      </c>
      <c r="D403" s="1309" t="s">
        <v>1853</v>
      </c>
      <c r="E403" s="1309" t="s">
        <v>1850</v>
      </c>
    </row>
    <row r="404" spans="1:5" ht="12.75">
      <c r="A404" s="1309">
        <v>1800010</v>
      </c>
      <c r="B404" s="1311" t="s">
        <v>2040</v>
      </c>
      <c r="C404" s="1309" t="s">
        <v>327</v>
      </c>
      <c r="D404" s="1309" t="s">
        <v>1849</v>
      </c>
      <c r="E404" s="1309" t="s">
        <v>1850</v>
      </c>
    </row>
    <row r="405" spans="1:5" ht="12.75">
      <c r="A405" s="1309">
        <v>1800010</v>
      </c>
      <c r="B405" s="1311" t="s">
        <v>2040</v>
      </c>
      <c r="C405" s="1309" t="s">
        <v>582</v>
      </c>
      <c r="D405" s="1309" t="s">
        <v>1851</v>
      </c>
      <c r="E405" s="1309" t="s">
        <v>1850</v>
      </c>
    </row>
    <row r="406" spans="1:5" ht="12.75">
      <c r="A406" s="1309">
        <v>1800010</v>
      </c>
      <c r="B406" s="1311" t="s">
        <v>2040</v>
      </c>
      <c r="C406" s="1309" t="s">
        <v>513</v>
      </c>
      <c r="D406" s="1309" t="s">
        <v>1855</v>
      </c>
      <c r="E406" s="1309" t="s">
        <v>1850</v>
      </c>
    </row>
    <row r="407" spans="1:5" ht="12.75">
      <c r="A407" s="1309">
        <v>1800010</v>
      </c>
      <c r="B407" s="1311" t="s">
        <v>2040</v>
      </c>
      <c r="C407" s="1309" t="s">
        <v>916</v>
      </c>
      <c r="D407" s="1309" t="s">
        <v>1943</v>
      </c>
      <c r="E407" s="1309" t="s">
        <v>1850</v>
      </c>
    </row>
    <row r="408" spans="1:5" ht="12.75">
      <c r="A408" s="1309">
        <v>1800010</v>
      </c>
      <c r="B408" s="1309" t="s">
        <v>2040</v>
      </c>
      <c r="C408" s="1309" t="s">
        <v>938</v>
      </c>
      <c r="D408" s="1309" t="s">
        <v>2019</v>
      </c>
      <c r="E408" s="1309" t="s">
        <v>1850</v>
      </c>
    </row>
    <row r="409" spans="1:5" ht="12.75">
      <c r="A409" s="1309">
        <v>1800010</v>
      </c>
      <c r="B409" s="1309" t="s">
        <v>2040</v>
      </c>
      <c r="C409" s="1309" t="s">
        <v>1852</v>
      </c>
      <c r="D409" s="1309" t="s">
        <v>1853</v>
      </c>
      <c r="E409" s="1309" t="s">
        <v>1850</v>
      </c>
    </row>
    <row r="410" spans="1:5" ht="12.75">
      <c r="A410" s="1309">
        <v>1800011</v>
      </c>
      <c r="B410" s="1309" t="s">
        <v>2041</v>
      </c>
      <c r="C410" s="1309" t="s">
        <v>327</v>
      </c>
      <c r="D410" s="1309" t="s">
        <v>1849</v>
      </c>
      <c r="E410" s="1309" t="s">
        <v>1949</v>
      </c>
    </row>
    <row r="411" spans="1:5" ht="12.75">
      <c r="A411" s="1309">
        <v>1800011</v>
      </c>
      <c r="B411" s="1309" t="s">
        <v>2041</v>
      </c>
      <c r="C411" s="1309" t="s">
        <v>582</v>
      </c>
      <c r="D411" s="1309" t="s">
        <v>1851</v>
      </c>
      <c r="E411" s="1309" t="s">
        <v>1949</v>
      </c>
    </row>
    <row r="412" spans="1:5" ht="12.75">
      <c r="A412" s="1309">
        <v>1800036</v>
      </c>
      <c r="B412" s="1309" t="s">
        <v>2042</v>
      </c>
      <c r="C412" s="1309" t="s">
        <v>327</v>
      </c>
      <c r="D412" s="1309" t="s">
        <v>1849</v>
      </c>
      <c r="E412" s="1309" t="s">
        <v>1850</v>
      </c>
    </row>
    <row r="413" spans="1:5" ht="12.75">
      <c r="A413" s="1309">
        <v>1800036</v>
      </c>
      <c r="B413" s="1309" t="s">
        <v>2042</v>
      </c>
      <c r="C413" s="1309" t="s">
        <v>582</v>
      </c>
      <c r="D413" s="1309" t="s">
        <v>1851</v>
      </c>
      <c r="E413" s="1309" t="s">
        <v>1850</v>
      </c>
    </row>
    <row r="414" spans="1:5" ht="12.75">
      <c r="A414" s="1309">
        <v>1800036</v>
      </c>
      <c r="B414" s="1309" t="s">
        <v>2042</v>
      </c>
      <c r="C414" s="1309" t="s">
        <v>1852</v>
      </c>
      <c r="D414" s="1309" t="s">
        <v>1853</v>
      </c>
      <c r="E414" s="1309" t="s">
        <v>1850</v>
      </c>
    </row>
    <row r="415" spans="1:5" ht="12.75">
      <c r="A415" s="1309">
        <v>1800044</v>
      </c>
      <c r="B415" s="1309" t="s">
        <v>2043</v>
      </c>
      <c r="C415" s="1309" t="s">
        <v>327</v>
      </c>
      <c r="D415" s="1309" t="s">
        <v>1849</v>
      </c>
      <c r="E415" s="1309" t="s">
        <v>1850</v>
      </c>
    </row>
    <row r="416" spans="1:5" ht="12.75">
      <c r="A416" s="1309">
        <v>1800044</v>
      </c>
      <c r="B416" s="1309" t="s">
        <v>2043</v>
      </c>
      <c r="C416" s="1309" t="s">
        <v>582</v>
      </c>
      <c r="D416" s="1309" t="s">
        <v>1851</v>
      </c>
      <c r="E416" s="1309" t="s">
        <v>1850</v>
      </c>
    </row>
    <row r="417" spans="1:5" ht="12.75">
      <c r="A417" s="1309">
        <v>1800044</v>
      </c>
      <c r="B417" s="1309" t="s">
        <v>2043</v>
      </c>
      <c r="C417" s="1309" t="s">
        <v>513</v>
      </c>
      <c r="D417" s="1309" t="s">
        <v>1855</v>
      </c>
      <c r="E417" s="1309" t="s">
        <v>1850</v>
      </c>
    </row>
    <row r="418" spans="1:5" ht="12.75">
      <c r="A418" s="1309">
        <v>1800044</v>
      </c>
      <c r="B418" s="1309" t="s">
        <v>2043</v>
      </c>
      <c r="C418" s="1309" t="s">
        <v>1852</v>
      </c>
      <c r="D418" s="1309" t="s">
        <v>1853</v>
      </c>
      <c r="E418" s="1309" t="s">
        <v>1850</v>
      </c>
    </row>
    <row r="419" spans="1:5" ht="12.75">
      <c r="A419" s="1309">
        <v>1800051</v>
      </c>
      <c r="B419" s="1309" t="s">
        <v>2044</v>
      </c>
      <c r="C419" s="1309" t="s">
        <v>327</v>
      </c>
      <c r="D419" s="1309" t="s">
        <v>1849</v>
      </c>
      <c r="E419" s="1309" t="s">
        <v>1850</v>
      </c>
    </row>
    <row r="420" spans="1:5" ht="12.75">
      <c r="A420" s="1309">
        <v>1800051</v>
      </c>
      <c r="B420" s="1309" t="s">
        <v>2044</v>
      </c>
      <c r="C420" s="1309" t="s">
        <v>582</v>
      </c>
      <c r="D420" s="1309" t="s">
        <v>1851</v>
      </c>
      <c r="E420" s="1309" t="s">
        <v>1850</v>
      </c>
    </row>
    <row r="421" spans="1:5" ht="12.75">
      <c r="A421" s="1309">
        <v>1800051</v>
      </c>
      <c r="B421" s="1309" t="s">
        <v>2044</v>
      </c>
      <c r="C421" s="1309" t="s">
        <v>513</v>
      </c>
      <c r="D421" s="1309" t="s">
        <v>1855</v>
      </c>
      <c r="E421" s="1309" t="s">
        <v>1850</v>
      </c>
    </row>
    <row r="422" spans="1:5" ht="12.75">
      <c r="A422" s="1309">
        <v>1800051</v>
      </c>
      <c r="B422" s="1309" t="s">
        <v>2044</v>
      </c>
      <c r="C422" s="1309" t="s">
        <v>1852</v>
      </c>
      <c r="D422" s="1309" t="s">
        <v>1853</v>
      </c>
      <c r="E422" s="1309" t="s">
        <v>1850</v>
      </c>
    </row>
    <row r="423" spans="1:5" ht="12.75">
      <c r="A423" s="1309">
        <v>1800052</v>
      </c>
      <c r="B423" s="1309" t="s">
        <v>2045</v>
      </c>
      <c r="C423" s="1309" t="s">
        <v>327</v>
      </c>
      <c r="D423" s="1309" t="s">
        <v>1849</v>
      </c>
      <c r="E423" s="1309" t="s">
        <v>1949</v>
      </c>
    </row>
    <row r="424" spans="1:5" ht="12.75">
      <c r="A424" s="1309">
        <v>1800069</v>
      </c>
      <c r="B424" s="1309" t="s">
        <v>2046</v>
      </c>
      <c r="C424" s="1309" t="s">
        <v>327</v>
      </c>
      <c r="D424" s="1309" t="s">
        <v>1849</v>
      </c>
      <c r="E424" s="1309" t="s">
        <v>1850</v>
      </c>
    </row>
    <row r="425" spans="1:5" ht="12.75">
      <c r="A425" s="1309">
        <v>1800069</v>
      </c>
      <c r="B425" s="1309" t="s">
        <v>2046</v>
      </c>
      <c r="C425" s="1309" t="s">
        <v>582</v>
      </c>
      <c r="D425" s="1309" t="s">
        <v>1851</v>
      </c>
      <c r="E425" s="1309" t="s">
        <v>1850</v>
      </c>
    </row>
    <row r="426" spans="1:5" ht="12.75">
      <c r="A426" s="1309">
        <v>1800069</v>
      </c>
      <c r="B426" s="1309" t="s">
        <v>2046</v>
      </c>
      <c r="C426" s="1309" t="s">
        <v>513</v>
      </c>
      <c r="D426" s="1309" t="s">
        <v>1855</v>
      </c>
      <c r="E426" s="1309" t="s">
        <v>1850</v>
      </c>
    </row>
    <row r="427" spans="1:5" ht="12.75">
      <c r="A427" s="1309">
        <v>1800069</v>
      </c>
      <c r="B427" s="1309" t="s">
        <v>2046</v>
      </c>
      <c r="C427" s="1309" t="s">
        <v>1852</v>
      </c>
      <c r="D427" s="1309" t="s">
        <v>1853</v>
      </c>
      <c r="E427" s="1309" t="s">
        <v>1850</v>
      </c>
    </row>
    <row r="428" spans="1:5" ht="12.75">
      <c r="A428" s="1309">
        <v>1800085</v>
      </c>
      <c r="B428" s="1309" t="s">
        <v>2047</v>
      </c>
      <c r="C428" s="1309" t="s">
        <v>327</v>
      </c>
      <c r="D428" s="1309" t="s">
        <v>1849</v>
      </c>
      <c r="E428" s="1309" t="s">
        <v>1850</v>
      </c>
    </row>
    <row r="429" spans="1:5" ht="12.75">
      <c r="A429" s="1309">
        <v>1800085</v>
      </c>
      <c r="B429" s="1309" t="s">
        <v>2048</v>
      </c>
      <c r="C429" s="1309" t="s">
        <v>582</v>
      </c>
      <c r="D429" s="1309" t="s">
        <v>1851</v>
      </c>
      <c r="E429" s="1309" t="s">
        <v>1850</v>
      </c>
    </row>
    <row r="430" spans="1:5" ht="12.75">
      <c r="A430" s="1309">
        <v>1800085</v>
      </c>
      <c r="B430" s="1309" t="s">
        <v>2048</v>
      </c>
      <c r="C430" s="1309" t="s">
        <v>513</v>
      </c>
      <c r="D430" s="1309" t="s">
        <v>1855</v>
      </c>
      <c r="E430" s="1309" t="s">
        <v>1850</v>
      </c>
    </row>
    <row r="431" spans="1:5" ht="12.75">
      <c r="A431" s="1309">
        <v>1800085</v>
      </c>
      <c r="B431" s="1309" t="s">
        <v>2048</v>
      </c>
      <c r="C431" s="1309" t="s">
        <v>1852</v>
      </c>
      <c r="D431" s="1309" t="s">
        <v>1853</v>
      </c>
      <c r="E431" s="1309" t="s">
        <v>1850</v>
      </c>
    </row>
    <row r="432" spans="1:5" ht="12.75">
      <c r="A432" s="1309">
        <v>1800093</v>
      </c>
      <c r="B432" s="1309" t="s">
        <v>2049</v>
      </c>
      <c r="C432" s="1309" t="s">
        <v>327</v>
      </c>
      <c r="D432" s="1309" t="s">
        <v>1849</v>
      </c>
      <c r="E432" s="1309" t="s">
        <v>1850</v>
      </c>
    </row>
    <row r="433" spans="1:5" ht="12.75">
      <c r="A433" s="1309">
        <v>1800093</v>
      </c>
      <c r="B433" s="1309" t="s">
        <v>2049</v>
      </c>
      <c r="C433" s="1309" t="s">
        <v>582</v>
      </c>
      <c r="D433" s="1309" t="s">
        <v>1851</v>
      </c>
      <c r="E433" s="1309" t="s">
        <v>1850</v>
      </c>
    </row>
    <row r="434" spans="1:5" ht="12.75">
      <c r="A434" s="1309">
        <v>1800093</v>
      </c>
      <c r="B434" s="1309" t="s">
        <v>2049</v>
      </c>
      <c r="C434" s="1309" t="s">
        <v>513</v>
      </c>
      <c r="D434" s="1309" t="s">
        <v>1855</v>
      </c>
      <c r="E434" s="1309" t="s">
        <v>1850</v>
      </c>
    </row>
    <row r="435" spans="1:5" ht="12.75">
      <c r="A435" s="1309">
        <v>1800093</v>
      </c>
      <c r="B435" s="1309" t="s">
        <v>2049</v>
      </c>
      <c r="C435" s="1309" t="s">
        <v>1852</v>
      </c>
      <c r="D435" s="1309" t="s">
        <v>1853</v>
      </c>
      <c r="E435" s="1309" t="s">
        <v>1850</v>
      </c>
    </row>
    <row r="436" spans="1:5" ht="12.75">
      <c r="A436" s="1309">
        <v>1800101</v>
      </c>
      <c r="B436" s="1309" t="s">
        <v>2050</v>
      </c>
      <c r="C436" s="1309" t="s">
        <v>327</v>
      </c>
      <c r="D436" s="1309" t="s">
        <v>1849</v>
      </c>
      <c r="E436" s="1309" t="s">
        <v>1850</v>
      </c>
    </row>
    <row r="437" spans="1:5" ht="12.75">
      <c r="A437" s="1309">
        <v>1800101</v>
      </c>
      <c r="B437" s="1309" t="s">
        <v>2050</v>
      </c>
      <c r="C437" s="1309" t="s">
        <v>582</v>
      </c>
      <c r="D437" s="1309" t="s">
        <v>1851</v>
      </c>
      <c r="E437" s="1309" t="s">
        <v>1850</v>
      </c>
    </row>
    <row r="438" spans="1:5" ht="12.75">
      <c r="A438" s="1309">
        <v>1800101</v>
      </c>
      <c r="B438" s="1309" t="s">
        <v>2050</v>
      </c>
      <c r="C438" s="1309" t="s">
        <v>1852</v>
      </c>
      <c r="D438" s="1309" t="s">
        <v>1853</v>
      </c>
      <c r="E438" s="1309" t="s">
        <v>1850</v>
      </c>
    </row>
    <row r="439" spans="1:5" ht="12.75">
      <c r="A439" s="1309">
        <v>1800119</v>
      </c>
      <c r="B439" s="1309" t="s">
        <v>2051</v>
      </c>
      <c r="C439" s="1309" t="s">
        <v>327</v>
      </c>
      <c r="D439" s="1309" t="s">
        <v>1849</v>
      </c>
      <c r="E439" s="1309" t="s">
        <v>1850</v>
      </c>
    </row>
    <row r="440" spans="1:5" ht="12.75">
      <c r="A440" s="1309">
        <v>1800119</v>
      </c>
      <c r="B440" s="1309" t="s">
        <v>2051</v>
      </c>
      <c r="C440" s="1309" t="s">
        <v>582</v>
      </c>
      <c r="D440" s="1309" t="s">
        <v>1851</v>
      </c>
      <c r="E440" s="1309" t="s">
        <v>1850</v>
      </c>
    </row>
    <row r="441" spans="1:5" ht="12.75">
      <c r="A441" s="1309">
        <v>1800119</v>
      </c>
      <c r="B441" s="1309" t="s">
        <v>2051</v>
      </c>
      <c r="C441" s="1309" t="s">
        <v>1852</v>
      </c>
      <c r="D441" s="1309" t="s">
        <v>1853</v>
      </c>
      <c r="E441" s="1309" t="s">
        <v>1850</v>
      </c>
    </row>
    <row r="442" spans="1:5" ht="12.75">
      <c r="A442" s="1309">
        <v>1800127</v>
      </c>
      <c r="B442" s="1309" t="s">
        <v>2052</v>
      </c>
      <c r="C442" s="1309" t="s">
        <v>327</v>
      </c>
      <c r="D442" s="1309" t="s">
        <v>1849</v>
      </c>
      <c r="E442" s="1309" t="s">
        <v>1850</v>
      </c>
    </row>
    <row r="443" spans="1:5" ht="12.75">
      <c r="A443" s="1309">
        <v>1800127</v>
      </c>
      <c r="B443" s="1309" t="s">
        <v>2052</v>
      </c>
      <c r="C443" s="1309" t="s">
        <v>582</v>
      </c>
      <c r="D443" s="1309" t="s">
        <v>1851</v>
      </c>
      <c r="E443" s="1309" t="s">
        <v>1850</v>
      </c>
    </row>
    <row r="444" spans="1:5" ht="12.75">
      <c r="A444" s="1309">
        <v>1800127</v>
      </c>
      <c r="B444" s="1309" t="s">
        <v>2052</v>
      </c>
      <c r="C444" s="1309" t="s">
        <v>1852</v>
      </c>
      <c r="D444" s="1309" t="s">
        <v>1853</v>
      </c>
      <c r="E444" s="1309" t="s">
        <v>1850</v>
      </c>
    </row>
    <row r="445" spans="1:5" ht="12.75">
      <c r="A445" s="1309">
        <v>1800135</v>
      </c>
      <c r="B445" s="1309" t="s">
        <v>2053</v>
      </c>
      <c r="C445" s="1309" t="s">
        <v>327</v>
      </c>
      <c r="D445" s="1309" t="s">
        <v>1849</v>
      </c>
      <c r="E445" s="1309" t="s">
        <v>1850</v>
      </c>
    </row>
    <row r="446" spans="1:5" ht="12.75">
      <c r="A446" s="1309">
        <v>1800135</v>
      </c>
      <c r="B446" s="1309" t="s">
        <v>2053</v>
      </c>
      <c r="C446" s="1309" t="s">
        <v>582</v>
      </c>
      <c r="D446" s="1309" t="s">
        <v>1851</v>
      </c>
      <c r="E446" s="1309" t="s">
        <v>1850</v>
      </c>
    </row>
    <row r="447" spans="1:5" ht="12.75">
      <c r="A447" s="1309">
        <v>1800135</v>
      </c>
      <c r="B447" s="1309" t="s">
        <v>2053</v>
      </c>
      <c r="C447" s="1309" t="s">
        <v>1852</v>
      </c>
      <c r="D447" s="1309" t="s">
        <v>1853</v>
      </c>
      <c r="E447" s="1309" t="s">
        <v>1850</v>
      </c>
    </row>
    <row r="448" spans="1:5" ht="12.75">
      <c r="A448" s="1309">
        <v>1800143</v>
      </c>
      <c r="B448" s="1309" t="s">
        <v>2054</v>
      </c>
      <c r="C448" s="1309" t="s">
        <v>327</v>
      </c>
      <c r="D448" s="1309" t="s">
        <v>1849</v>
      </c>
      <c r="E448" s="1309" t="s">
        <v>1850</v>
      </c>
    </row>
    <row r="449" spans="1:5" ht="12.75">
      <c r="A449" s="1309">
        <v>1800143</v>
      </c>
      <c r="B449" s="1309" t="s">
        <v>2054</v>
      </c>
      <c r="C449" s="1309" t="s">
        <v>582</v>
      </c>
      <c r="D449" s="1309" t="s">
        <v>1851</v>
      </c>
      <c r="E449" s="1309" t="s">
        <v>1850</v>
      </c>
    </row>
    <row r="450" spans="1:5" ht="12.75">
      <c r="A450" s="1309">
        <v>1800143</v>
      </c>
      <c r="B450" s="1309" t="s">
        <v>2054</v>
      </c>
      <c r="C450" s="1309" t="s">
        <v>1852</v>
      </c>
      <c r="D450" s="1309" t="s">
        <v>1853</v>
      </c>
      <c r="E450" s="1309" t="s">
        <v>1850</v>
      </c>
    </row>
    <row r="451" spans="1:5" ht="12.75">
      <c r="A451" s="1309">
        <v>1800150</v>
      </c>
      <c r="B451" s="1309" t="s">
        <v>2055</v>
      </c>
      <c r="C451" s="1309" t="s">
        <v>327</v>
      </c>
      <c r="D451" s="1309" t="s">
        <v>1849</v>
      </c>
      <c r="E451" s="1309" t="s">
        <v>1850</v>
      </c>
    </row>
    <row r="452" spans="1:5" ht="12.75">
      <c r="A452" s="1309">
        <v>1800150</v>
      </c>
      <c r="B452" s="1309" t="s">
        <v>2055</v>
      </c>
      <c r="C452" s="1309" t="s">
        <v>582</v>
      </c>
      <c r="D452" s="1309" t="s">
        <v>1851</v>
      </c>
      <c r="E452" s="1309" t="s">
        <v>1850</v>
      </c>
    </row>
    <row r="453" spans="1:5" ht="12.75">
      <c r="A453" s="1309">
        <v>1800150</v>
      </c>
      <c r="B453" s="1309" t="s">
        <v>2055</v>
      </c>
      <c r="C453" s="1309" t="s">
        <v>1852</v>
      </c>
      <c r="D453" s="1309" t="s">
        <v>1853</v>
      </c>
      <c r="E453" s="1309" t="s">
        <v>1850</v>
      </c>
    </row>
    <row r="454" spans="1:5" ht="12.75">
      <c r="A454" s="1309">
        <v>1800168</v>
      </c>
      <c r="B454" s="1309" t="s">
        <v>2056</v>
      </c>
      <c r="C454" s="1309" t="s">
        <v>327</v>
      </c>
      <c r="D454" s="1309" t="s">
        <v>1849</v>
      </c>
      <c r="E454" s="1309" t="s">
        <v>1850</v>
      </c>
    </row>
    <row r="455" spans="1:5" ht="12.75">
      <c r="A455" s="1309">
        <v>1800168</v>
      </c>
      <c r="B455" s="1309" t="s">
        <v>2056</v>
      </c>
      <c r="C455" s="1309" t="s">
        <v>582</v>
      </c>
      <c r="D455" s="1309" t="s">
        <v>1851</v>
      </c>
      <c r="E455" s="1309" t="s">
        <v>1850</v>
      </c>
    </row>
    <row r="456" spans="1:5" ht="12.75">
      <c r="A456" s="1309">
        <v>1800168</v>
      </c>
      <c r="B456" s="1309" t="s">
        <v>2056</v>
      </c>
      <c r="C456" s="1309" t="s">
        <v>1852</v>
      </c>
      <c r="D456" s="1309" t="s">
        <v>1853</v>
      </c>
      <c r="E456" s="1309" t="s">
        <v>1850</v>
      </c>
    </row>
    <row r="457" spans="1:5" ht="12.75">
      <c r="A457" s="1309">
        <v>1800176</v>
      </c>
      <c r="B457" s="1309" t="s">
        <v>2057</v>
      </c>
      <c r="C457" s="1309" t="s">
        <v>327</v>
      </c>
      <c r="D457" s="1309" t="s">
        <v>1849</v>
      </c>
      <c r="E457" s="1309" t="s">
        <v>1850</v>
      </c>
    </row>
    <row r="458" spans="1:5" ht="12.75">
      <c r="A458" s="1309">
        <v>1800176</v>
      </c>
      <c r="B458" s="1309" t="s">
        <v>2057</v>
      </c>
      <c r="C458" s="1309" t="s">
        <v>582</v>
      </c>
      <c r="D458" s="1309" t="s">
        <v>1851</v>
      </c>
      <c r="E458" s="1309" t="s">
        <v>1850</v>
      </c>
    </row>
    <row r="459" spans="1:5" ht="12.75">
      <c r="A459" s="1309">
        <v>1800176</v>
      </c>
      <c r="B459" s="1309" t="s">
        <v>2057</v>
      </c>
      <c r="C459" s="1309" t="s">
        <v>1852</v>
      </c>
      <c r="D459" s="1309" t="s">
        <v>1853</v>
      </c>
      <c r="E459" s="1309" t="s">
        <v>1850</v>
      </c>
    </row>
    <row r="460" spans="1:5" ht="12.75">
      <c r="A460" s="1309">
        <v>1800184</v>
      </c>
      <c r="B460" s="1309" t="s">
        <v>2058</v>
      </c>
      <c r="C460" s="1309" t="s">
        <v>327</v>
      </c>
      <c r="D460" s="1309" t="s">
        <v>1849</v>
      </c>
      <c r="E460" s="1309" t="s">
        <v>1850</v>
      </c>
    </row>
    <row r="461" spans="1:5" ht="12.75">
      <c r="A461" s="1309">
        <v>1800184</v>
      </c>
      <c r="B461" s="1309" t="s">
        <v>2058</v>
      </c>
      <c r="C461" s="1309" t="s">
        <v>582</v>
      </c>
      <c r="D461" s="1309" t="s">
        <v>1851</v>
      </c>
      <c r="E461" s="1309" t="s">
        <v>1850</v>
      </c>
    </row>
    <row r="462" spans="1:5" ht="12.75">
      <c r="A462" s="1309">
        <v>1800184</v>
      </c>
      <c r="B462" s="1309" t="s">
        <v>2058</v>
      </c>
      <c r="C462" s="1309" t="s">
        <v>1852</v>
      </c>
      <c r="D462" s="1309" t="s">
        <v>1853</v>
      </c>
      <c r="E462" s="1309" t="s">
        <v>1850</v>
      </c>
    </row>
    <row r="463" spans="1:5" ht="12.75">
      <c r="A463" s="1309">
        <v>1800192</v>
      </c>
      <c r="B463" s="1309" t="s">
        <v>2059</v>
      </c>
      <c r="C463" s="1309" t="s">
        <v>327</v>
      </c>
      <c r="D463" s="1309" t="s">
        <v>1849</v>
      </c>
      <c r="E463" s="1309" t="s">
        <v>1850</v>
      </c>
    </row>
    <row r="464" spans="1:5" ht="12.75">
      <c r="A464" s="1309">
        <v>1800192</v>
      </c>
      <c r="B464" s="1309" t="s">
        <v>2059</v>
      </c>
      <c r="C464" s="1309" t="s">
        <v>582</v>
      </c>
      <c r="D464" s="1309" t="s">
        <v>1851</v>
      </c>
      <c r="E464" s="1309" t="s">
        <v>1850</v>
      </c>
    </row>
    <row r="465" spans="1:5" ht="12.75">
      <c r="A465" s="1309">
        <v>1800192</v>
      </c>
      <c r="B465" s="1309" t="s">
        <v>2059</v>
      </c>
      <c r="C465" s="1309" t="s">
        <v>1852</v>
      </c>
      <c r="D465" s="1309" t="s">
        <v>1853</v>
      </c>
      <c r="E465" s="1309" t="s">
        <v>1850</v>
      </c>
    </row>
    <row r="466" spans="1:5" ht="12.75">
      <c r="A466" s="1309">
        <v>1800200</v>
      </c>
      <c r="B466" s="1309" t="s">
        <v>2060</v>
      </c>
      <c r="C466" s="1309" t="s">
        <v>327</v>
      </c>
      <c r="D466" s="1309" t="s">
        <v>1849</v>
      </c>
      <c r="E466" s="1309" t="s">
        <v>1850</v>
      </c>
    </row>
    <row r="467" spans="1:5" ht="12.75">
      <c r="A467" s="1309">
        <v>1800200</v>
      </c>
      <c r="B467" s="1309" t="s">
        <v>2060</v>
      </c>
      <c r="C467" s="1309" t="s">
        <v>582</v>
      </c>
      <c r="D467" s="1309" t="s">
        <v>1851</v>
      </c>
      <c r="E467" s="1309" t="s">
        <v>1850</v>
      </c>
    </row>
    <row r="468" spans="1:5" ht="12.75">
      <c r="A468" s="1309">
        <v>1800200</v>
      </c>
      <c r="B468" s="1309" t="s">
        <v>2060</v>
      </c>
      <c r="C468" s="1309" t="s">
        <v>1852</v>
      </c>
      <c r="D468" s="1309" t="s">
        <v>1853</v>
      </c>
      <c r="E468" s="1309" t="s">
        <v>1850</v>
      </c>
    </row>
    <row r="469" spans="1:5" ht="12.75">
      <c r="A469" s="1309">
        <v>1800218</v>
      </c>
      <c r="B469" s="1309" t="s">
        <v>2061</v>
      </c>
      <c r="C469" s="1309" t="s">
        <v>327</v>
      </c>
      <c r="D469" s="1309" t="s">
        <v>1849</v>
      </c>
      <c r="E469" s="1309" t="s">
        <v>1850</v>
      </c>
    </row>
    <row r="470" spans="1:5" ht="12.75">
      <c r="A470" s="1309">
        <v>1800218</v>
      </c>
      <c r="B470" s="1309" t="s">
        <v>2061</v>
      </c>
      <c r="C470" s="1309" t="s">
        <v>582</v>
      </c>
      <c r="D470" s="1309" t="s">
        <v>1851</v>
      </c>
      <c r="E470" s="1309" t="s">
        <v>1850</v>
      </c>
    </row>
    <row r="471" spans="1:5" ht="12.75">
      <c r="A471" s="1309">
        <v>1800218</v>
      </c>
      <c r="B471" s="1309" t="s">
        <v>2061</v>
      </c>
      <c r="C471" s="1309" t="s">
        <v>1852</v>
      </c>
      <c r="D471" s="1309" t="s">
        <v>1853</v>
      </c>
      <c r="E471" s="1309" t="s">
        <v>1850</v>
      </c>
    </row>
    <row r="472" spans="1:5" ht="12.75">
      <c r="A472" s="1309">
        <v>1800226</v>
      </c>
      <c r="B472" s="1309" t="s">
        <v>2062</v>
      </c>
      <c r="C472" s="1309" t="s">
        <v>327</v>
      </c>
      <c r="D472" s="1309" t="s">
        <v>1849</v>
      </c>
      <c r="E472" s="1309" t="s">
        <v>1850</v>
      </c>
    </row>
    <row r="473" spans="1:5" ht="12.75">
      <c r="A473" s="1309">
        <v>1800226</v>
      </c>
      <c r="B473" s="1309" t="s">
        <v>2062</v>
      </c>
      <c r="C473" s="1309" t="s">
        <v>582</v>
      </c>
      <c r="D473" s="1309" t="s">
        <v>1851</v>
      </c>
      <c r="E473" s="1309" t="s">
        <v>1850</v>
      </c>
    </row>
    <row r="474" spans="1:5" ht="12.75">
      <c r="A474" s="1309">
        <v>1800226</v>
      </c>
      <c r="B474" s="1309" t="s">
        <v>2062</v>
      </c>
      <c r="C474" s="1309" t="s">
        <v>1852</v>
      </c>
      <c r="D474" s="1309" t="s">
        <v>1853</v>
      </c>
      <c r="E474" s="1309" t="s">
        <v>1850</v>
      </c>
    </row>
    <row r="475" spans="1:5" ht="12.75">
      <c r="A475" s="1309">
        <v>1900018</v>
      </c>
      <c r="B475" s="1309" t="s">
        <v>2063</v>
      </c>
      <c r="C475" s="1309" t="s">
        <v>327</v>
      </c>
      <c r="D475" s="1309" t="s">
        <v>1849</v>
      </c>
      <c r="E475" s="1309" t="s">
        <v>1850</v>
      </c>
    </row>
    <row r="476" spans="1:5" ht="12.75">
      <c r="A476" s="1309">
        <v>1900018</v>
      </c>
      <c r="B476" s="1309" t="s">
        <v>2063</v>
      </c>
      <c r="C476" s="1309" t="s">
        <v>582</v>
      </c>
      <c r="D476" s="1309" t="s">
        <v>1851</v>
      </c>
      <c r="E476" s="1309" t="s">
        <v>1850</v>
      </c>
    </row>
    <row r="477" spans="1:5" ht="12.75">
      <c r="A477" s="1309">
        <v>1900018</v>
      </c>
      <c r="B477" s="1309" t="s">
        <v>2063</v>
      </c>
      <c r="C477" s="1309" t="s">
        <v>513</v>
      </c>
      <c r="D477" s="1309" t="s">
        <v>1855</v>
      </c>
      <c r="E477" s="1309" t="s">
        <v>1850</v>
      </c>
    </row>
    <row r="478" spans="1:5" ht="12.75">
      <c r="A478" s="1309">
        <v>1900018</v>
      </c>
      <c r="B478" s="1309" t="s">
        <v>2063</v>
      </c>
      <c r="C478" s="1309" t="s">
        <v>916</v>
      </c>
      <c r="D478" s="1309" t="s">
        <v>1943</v>
      </c>
      <c r="E478" s="1309" t="s">
        <v>1850</v>
      </c>
    </row>
    <row r="479" spans="1:5" ht="12.75">
      <c r="A479" s="1309">
        <v>1900018</v>
      </c>
      <c r="B479" s="1309" t="s">
        <v>2063</v>
      </c>
      <c r="C479" s="1309" t="s">
        <v>1852</v>
      </c>
      <c r="D479" s="1309" t="s">
        <v>1853</v>
      </c>
      <c r="E479" s="1309" t="s">
        <v>1850</v>
      </c>
    </row>
    <row r="480" spans="1:5" ht="12.75">
      <c r="A480" s="1309">
        <v>1900026</v>
      </c>
      <c r="B480" s="1309" t="s">
        <v>2064</v>
      </c>
      <c r="C480" s="1309" t="s">
        <v>327</v>
      </c>
      <c r="D480" s="1309" t="s">
        <v>1849</v>
      </c>
      <c r="E480" s="1309" t="s">
        <v>1850</v>
      </c>
    </row>
    <row r="481" spans="1:5" ht="12.75">
      <c r="A481" s="1309">
        <v>1900026</v>
      </c>
      <c r="B481" s="1309" t="s">
        <v>2064</v>
      </c>
      <c r="C481" s="1309" t="s">
        <v>582</v>
      </c>
      <c r="D481" s="1309" t="s">
        <v>1851</v>
      </c>
      <c r="E481" s="1309" t="s">
        <v>1850</v>
      </c>
    </row>
    <row r="482" spans="1:5" ht="12.75">
      <c r="A482" s="1309">
        <v>1900026</v>
      </c>
      <c r="B482" s="1309" t="s">
        <v>2064</v>
      </c>
      <c r="C482" s="1309" t="s">
        <v>513</v>
      </c>
      <c r="D482" s="1309" t="s">
        <v>1855</v>
      </c>
      <c r="E482" s="1309" t="s">
        <v>1850</v>
      </c>
    </row>
    <row r="483" spans="1:5" ht="12.75">
      <c r="A483" s="1309">
        <v>1900026</v>
      </c>
      <c r="B483" s="1309" t="s">
        <v>2064</v>
      </c>
      <c r="C483" s="1309" t="s">
        <v>1852</v>
      </c>
      <c r="D483" s="1309" t="s">
        <v>1853</v>
      </c>
      <c r="E483" s="1309" t="s">
        <v>1850</v>
      </c>
    </row>
    <row r="484" spans="1:5" ht="12.75">
      <c r="A484" s="1309">
        <v>1900034</v>
      </c>
      <c r="B484" s="1309" t="s">
        <v>2065</v>
      </c>
      <c r="C484" s="1309" t="s">
        <v>327</v>
      </c>
      <c r="D484" s="1309" t="s">
        <v>1849</v>
      </c>
      <c r="E484" s="1309" t="s">
        <v>1850</v>
      </c>
    </row>
    <row r="485" spans="1:5" ht="12.75">
      <c r="A485" s="1309">
        <v>1900034</v>
      </c>
      <c r="B485" s="1309" t="s">
        <v>2065</v>
      </c>
      <c r="C485" s="1309" t="s">
        <v>582</v>
      </c>
      <c r="D485" s="1309" t="s">
        <v>1851</v>
      </c>
      <c r="E485" s="1309" t="s">
        <v>1850</v>
      </c>
    </row>
    <row r="486" spans="1:5" ht="12.75">
      <c r="A486" s="1309">
        <v>1900034</v>
      </c>
      <c r="B486" s="1309" t="s">
        <v>2065</v>
      </c>
      <c r="C486" s="1309" t="s">
        <v>1852</v>
      </c>
      <c r="D486" s="1309" t="s">
        <v>1853</v>
      </c>
      <c r="E486" s="1309" t="s">
        <v>1850</v>
      </c>
    </row>
    <row r="487" spans="1:5" ht="12.75">
      <c r="A487" s="1309">
        <v>1900035</v>
      </c>
      <c r="B487" s="1309" t="s">
        <v>2066</v>
      </c>
      <c r="C487" s="1309" t="s">
        <v>327</v>
      </c>
      <c r="D487" s="1309" t="s">
        <v>1849</v>
      </c>
      <c r="E487" s="1309" t="s">
        <v>1949</v>
      </c>
    </row>
    <row r="488" spans="1:5" ht="12.75">
      <c r="A488" s="1309">
        <v>1900035</v>
      </c>
      <c r="B488" s="1309" t="s">
        <v>2066</v>
      </c>
      <c r="C488" s="1309" t="s">
        <v>582</v>
      </c>
      <c r="D488" s="1309" t="s">
        <v>1851</v>
      </c>
      <c r="E488" s="1309" t="s">
        <v>1949</v>
      </c>
    </row>
    <row r="489" spans="1:5" ht="12.75">
      <c r="A489" s="1309">
        <v>1900042</v>
      </c>
      <c r="B489" s="1309" t="s">
        <v>2067</v>
      </c>
      <c r="C489" s="1309" t="s">
        <v>327</v>
      </c>
      <c r="D489" s="1309" t="s">
        <v>1849</v>
      </c>
      <c r="E489" s="1309" t="s">
        <v>1850</v>
      </c>
    </row>
    <row r="490" spans="1:5" ht="12.75">
      <c r="A490" s="1309">
        <v>1900042</v>
      </c>
      <c r="B490" s="1309" t="s">
        <v>2067</v>
      </c>
      <c r="C490" s="1309" t="s">
        <v>582</v>
      </c>
      <c r="D490" s="1309" t="s">
        <v>1851</v>
      </c>
      <c r="E490" s="1309" t="s">
        <v>1850</v>
      </c>
    </row>
    <row r="491" spans="1:5" ht="12.75">
      <c r="A491" s="1309">
        <v>1900042</v>
      </c>
      <c r="B491" s="1309" t="s">
        <v>2067</v>
      </c>
      <c r="C491" s="1309" t="s">
        <v>1852</v>
      </c>
      <c r="D491" s="1309" t="s">
        <v>1853</v>
      </c>
      <c r="E491" s="1309" t="s">
        <v>1850</v>
      </c>
    </row>
    <row r="492" spans="1:5" ht="12.75">
      <c r="A492" s="1309">
        <v>2000016</v>
      </c>
      <c r="B492" s="1309" t="s">
        <v>2068</v>
      </c>
      <c r="C492" s="1309" t="s">
        <v>327</v>
      </c>
      <c r="D492" s="1309" t="s">
        <v>1849</v>
      </c>
      <c r="E492" s="1309" t="s">
        <v>1850</v>
      </c>
    </row>
    <row r="493" spans="1:5" ht="12.75">
      <c r="A493" s="1309">
        <v>2000016</v>
      </c>
      <c r="B493" s="1309" t="s">
        <v>2068</v>
      </c>
      <c r="C493" s="1309" t="s">
        <v>582</v>
      </c>
      <c r="D493" s="1309" t="s">
        <v>1851</v>
      </c>
      <c r="E493" s="1309" t="s">
        <v>1850</v>
      </c>
    </row>
    <row r="494" spans="1:5" ht="12.75">
      <c r="A494" s="1309">
        <v>2000016</v>
      </c>
      <c r="B494" s="1309" t="s">
        <v>2068</v>
      </c>
      <c r="C494" s="1309" t="s">
        <v>916</v>
      </c>
      <c r="D494" s="1309" t="s">
        <v>1943</v>
      </c>
      <c r="E494" s="1309" t="s">
        <v>1850</v>
      </c>
    </row>
    <row r="495" spans="1:5" ht="12.75">
      <c r="A495" s="1309">
        <v>2000016</v>
      </c>
      <c r="B495" s="1309" t="s">
        <v>2068</v>
      </c>
      <c r="C495" s="1309" t="s">
        <v>1852</v>
      </c>
      <c r="D495" s="1309" t="s">
        <v>1853</v>
      </c>
      <c r="E495" s="1309" t="s">
        <v>1850</v>
      </c>
    </row>
    <row r="496" spans="1:5" ht="12.75">
      <c r="A496" s="1309">
        <v>2000017</v>
      </c>
      <c r="B496" s="1309" t="s">
        <v>2069</v>
      </c>
      <c r="C496" s="1309" t="s">
        <v>327</v>
      </c>
      <c r="D496" s="1309" t="s">
        <v>1849</v>
      </c>
      <c r="E496" s="1309" t="s">
        <v>1949</v>
      </c>
    </row>
    <row r="497" spans="1:5" ht="12.75">
      <c r="A497" s="1309">
        <v>2000017</v>
      </c>
      <c r="B497" s="1309" t="s">
        <v>2069</v>
      </c>
      <c r="C497" s="1309" t="s">
        <v>582</v>
      </c>
      <c r="D497" s="1309" t="s">
        <v>1851</v>
      </c>
      <c r="E497" s="1309" t="s">
        <v>1949</v>
      </c>
    </row>
    <row r="498" spans="1:5" ht="12.75">
      <c r="A498" s="1309">
        <v>2200012</v>
      </c>
      <c r="B498" s="1309" t="s">
        <v>2070</v>
      </c>
      <c r="C498" s="1309" t="s">
        <v>327</v>
      </c>
      <c r="D498" s="1309" t="s">
        <v>1849</v>
      </c>
      <c r="E498" s="1309" t="s">
        <v>1850</v>
      </c>
    </row>
    <row r="499" spans="1:5" ht="12.75">
      <c r="A499" s="1309">
        <v>2200012</v>
      </c>
      <c r="B499" s="1309" t="s">
        <v>2070</v>
      </c>
      <c r="C499" s="1309" t="s">
        <v>582</v>
      </c>
      <c r="D499" s="1309" t="s">
        <v>1851</v>
      </c>
      <c r="E499" s="1309" t="s">
        <v>1850</v>
      </c>
    </row>
    <row r="500" spans="1:5" ht="12.75">
      <c r="A500" s="1309">
        <v>2200012</v>
      </c>
      <c r="B500" s="1309" t="s">
        <v>2070</v>
      </c>
      <c r="C500" s="1309" t="s">
        <v>1852</v>
      </c>
      <c r="D500" s="1309" t="s">
        <v>1853</v>
      </c>
      <c r="E500" s="1309" t="s">
        <v>1850</v>
      </c>
    </row>
    <row r="501" spans="1:5" ht="12.75">
      <c r="A501" s="1309">
        <v>2200020</v>
      </c>
      <c r="B501" s="1309" t="s">
        <v>2071</v>
      </c>
      <c r="C501" s="1309" t="s">
        <v>327</v>
      </c>
      <c r="D501" s="1309" t="s">
        <v>1849</v>
      </c>
      <c r="E501" s="1309" t="s">
        <v>1850</v>
      </c>
    </row>
    <row r="502" spans="1:5" ht="12.75">
      <c r="A502" s="1309">
        <v>2200020</v>
      </c>
      <c r="B502" s="1309" t="s">
        <v>2071</v>
      </c>
      <c r="C502" s="1309" t="s">
        <v>582</v>
      </c>
      <c r="D502" s="1309" t="s">
        <v>1851</v>
      </c>
      <c r="E502" s="1309" t="s">
        <v>1850</v>
      </c>
    </row>
    <row r="503" spans="1:5" ht="12.75">
      <c r="A503" s="1309">
        <v>2200020</v>
      </c>
      <c r="B503" s="1309" t="s">
        <v>2071</v>
      </c>
      <c r="C503" s="1309" t="s">
        <v>1852</v>
      </c>
      <c r="D503" s="1309" t="s">
        <v>1853</v>
      </c>
      <c r="E503" s="1309" t="s">
        <v>1850</v>
      </c>
    </row>
    <row r="504" spans="1:5" ht="12.75">
      <c r="A504" s="1309">
        <v>2200038</v>
      </c>
      <c r="B504" s="1309" t="s">
        <v>2072</v>
      </c>
      <c r="C504" s="1309" t="s">
        <v>327</v>
      </c>
      <c r="D504" s="1309" t="s">
        <v>1849</v>
      </c>
      <c r="E504" s="1309" t="s">
        <v>1850</v>
      </c>
    </row>
    <row r="505" spans="1:5" ht="12.75">
      <c r="A505" s="1309">
        <v>2200038</v>
      </c>
      <c r="B505" s="1309" t="s">
        <v>2072</v>
      </c>
      <c r="C505" s="1309" t="s">
        <v>582</v>
      </c>
      <c r="D505" s="1309" t="s">
        <v>1851</v>
      </c>
      <c r="E505" s="1309" t="s">
        <v>1850</v>
      </c>
    </row>
    <row r="506" spans="1:5" ht="12.75">
      <c r="A506" s="1309">
        <v>2200038</v>
      </c>
      <c r="B506" s="1309" t="s">
        <v>2072</v>
      </c>
      <c r="C506" s="1309" t="s">
        <v>1852</v>
      </c>
      <c r="D506" s="1309" t="s">
        <v>1853</v>
      </c>
      <c r="E506" s="1309" t="s">
        <v>1850</v>
      </c>
    </row>
    <row r="507" spans="1:5" ht="12.75">
      <c r="A507" s="1309">
        <v>2200046</v>
      </c>
      <c r="B507" s="1309" t="s">
        <v>2073</v>
      </c>
      <c r="C507" s="1309" t="s">
        <v>327</v>
      </c>
      <c r="D507" s="1309" t="s">
        <v>1849</v>
      </c>
      <c r="E507" s="1309" t="s">
        <v>1850</v>
      </c>
    </row>
    <row r="508" spans="1:5" ht="12.75">
      <c r="A508" s="1309">
        <v>2200046</v>
      </c>
      <c r="B508" s="1309" t="s">
        <v>2073</v>
      </c>
      <c r="C508" s="1309" t="s">
        <v>582</v>
      </c>
      <c r="D508" s="1309" t="s">
        <v>1851</v>
      </c>
      <c r="E508" s="1309" t="s">
        <v>1850</v>
      </c>
    </row>
    <row r="509" spans="1:5" ht="12.75">
      <c r="A509" s="1309">
        <v>2200046</v>
      </c>
      <c r="B509" s="1309" t="s">
        <v>2073</v>
      </c>
      <c r="C509" s="1309" t="s">
        <v>2074</v>
      </c>
      <c r="D509" s="1309" t="s">
        <v>2075</v>
      </c>
      <c r="E509" s="1309" t="s">
        <v>1850</v>
      </c>
    </row>
    <row r="510" spans="1:5" ht="12.75">
      <c r="A510" s="1309">
        <v>2200046</v>
      </c>
      <c r="B510" s="1309" t="s">
        <v>2073</v>
      </c>
      <c r="C510" s="1309" t="s">
        <v>1852</v>
      </c>
      <c r="D510" s="1309" t="s">
        <v>1853</v>
      </c>
      <c r="E510" s="1309" t="s">
        <v>1850</v>
      </c>
    </row>
    <row r="511" spans="1:5" ht="12.75">
      <c r="A511" s="1309">
        <v>2200053</v>
      </c>
      <c r="B511" s="1309" t="s">
        <v>2076</v>
      </c>
      <c r="C511" s="1309" t="s">
        <v>327</v>
      </c>
      <c r="D511" s="1309" t="s">
        <v>1849</v>
      </c>
      <c r="E511" s="1309" t="s">
        <v>1850</v>
      </c>
    </row>
    <row r="512" spans="1:5" ht="12.75">
      <c r="A512" s="1309">
        <v>2200053</v>
      </c>
      <c r="B512" s="1309" t="s">
        <v>2076</v>
      </c>
      <c r="C512" s="1309" t="s">
        <v>582</v>
      </c>
      <c r="D512" s="1309" t="s">
        <v>1851</v>
      </c>
      <c r="E512" s="1309" t="s">
        <v>1850</v>
      </c>
    </row>
    <row r="513" spans="1:5" ht="12.75">
      <c r="A513" s="1309">
        <v>2200053</v>
      </c>
      <c r="B513" s="1309" t="s">
        <v>2076</v>
      </c>
      <c r="C513" s="1309" t="s">
        <v>1852</v>
      </c>
      <c r="D513" s="1309" t="s">
        <v>1853</v>
      </c>
      <c r="E513" s="1309" t="s">
        <v>1850</v>
      </c>
    </row>
    <row r="514" spans="1:5" ht="12.75">
      <c r="A514" s="1309">
        <v>2200061</v>
      </c>
      <c r="B514" s="1309" t="s">
        <v>2077</v>
      </c>
      <c r="C514" s="1309" t="s">
        <v>327</v>
      </c>
      <c r="D514" s="1309" t="s">
        <v>1849</v>
      </c>
      <c r="E514" s="1309" t="s">
        <v>1850</v>
      </c>
    </row>
    <row r="515" spans="1:5" ht="12.75">
      <c r="A515" s="1309">
        <v>2200061</v>
      </c>
      <c r="B515" s="1309" t="s">
        <v>2077</v>
      </c>
      <c r="C515" s="1309" t="s">
        <v>582</v>
      </c>
      <c r="D515" s="1309" t="s">
        <v>1851</v>
      </c>
      <c r="E515" s="1309" t="s">
        <v>1850</v>
      </c>
    </row>
    <row r="516" spans="1:5" ht="12.75">
      <c r="A516" s="1309">
        <v>2200061</v>
      </c>
      <c r="B516" s="1309" t="s">
        <v>2077</v>
      </c>
      <c r="C516" s="1309" t="s">
        <v>1852</v>
      </c>
      <c r="D516" s="1309" t="s">
        <v>1853</v>
      </c>
      <c r="E516" s="1309" t="s">
        <v>1850</v>
      </c>
    </row>
    <row r="517" spans="1:5" ht="12.75">
      <c r="A517" s="1309">
        <v>2200079</v>
      </c>
      <c r="B517" s="1309" t="s">
        <v>2078</v>
      </c>
      <c r="C517" s="1309" t="s">
        <v>327</v>
      </c>
      <c r="D517" s="1309" t="s">
        <v>1849</v>
      </c>
      <c r="E517" s="1309" t="s">
        <v>1850</v>
      </c>
    </row>
    <row r="518" spans="1:5" ht="12.75">
      <c r="A518" s="1309">
        <v>2200079</v>
      </c>
      <c r="B518" s="1309" t="s">
        <v>2078</v>
      </c>
      <c r="C518" s="1309" t="s">
        <v>582</v>
      </c>
      <c r="D518" s="1309" t="s">
        <v>1851</v>
      </c>
      <c r="E518" s="1309" t="s">
        <v>1850</v>
      </c>
    </row>
    <row r="519" spans="1:5" ht="12.75">
      <c r="A519" s="1309">
        <v>2200079</v>
      </c>
      <c r="B519" s="1309" t="s">
        <v>2078</v>
      </c>
      <c r="C519" s="1309" t="s">
        <v>513</v>
      </c>
      <c r="D519" s="1309" t="s">
        <v>1855</v>
      </c>
      <c r="E519" s="1309" t="s">
        <v>1850</v>
      </c>
    </row>
    <row r="520" spans="1:5" ht="12.75">
      <c r="A520" s="1309">
        <v>2200079</v>
      </c>
      <c r="B520" s="1311" t="s">
        <v>2078</v>
      </c>
      <c r="C520" s="1309" t="s">
        <v>1852</v>
      </c>
      <c r="D520" s="1309" t="s">
        <v>1853</v>
      </c>
      <c r="E520" s="1309" t="s">
        <v>1850</v>
      </c>
    </row>
    <row r="521" spans="1:5" ht="12.75">
      <c r="A521" s="1309">
        <v>2200087</v>
      </c>
      <c r="B521" s="1311" t="s">
        <v>2079</v>
      </c>
      <c r="C521" s="1309" t="s">
        <v>327</v>
      </c>
      <c r="D521" s="1309" t="s">
        <v>1849</v>
      </c>
      <c r="E521" s="1309" t="s">
        <v>1850</v>
      </c>
    </row>
    <row r="522" spans="1:5" ht="12.75">
      <c r="A522" s="1309">
        <v>2200087</v>
      </c>
      <c r="B522" s="1311" t="s">
        <v>2079</v>
      </c>
      <c r="C522" s="1309" t="s">
        <v>582</v>
      </c>
      <c r="D522" s="1309" t="s">
        <v>1851</v>
      </c>
      <c r="E522" s="1309" t="s">
        <v>1850</v>
      </c>
    </row>
    <row r="523" spans="1:5" ht="12.75">
      <c r="A523" s="1309">
        <v>2200087</v>
      </c>
      <c r="B523" s="1311" t="s">
        <v>2079</v>
      </c>
      <c r="C523" s="1309" t="s">
        <v>1852</v>
      </c>
      <c r="D523" s="1309" t="s">
        <v>1853</v>
      </c>
      <c r="E523" s="1309" t="s">
        <v>1850</v>
      </c>
    </row>
    <row r="524" spans="1:5" ht="12.75">
      <c r="A524" s="1309">
        <v>2200095</v>
      </c>
      <c r="B524" s="1311" t="s">
        <v>2080</v>
      </c>
      <c r="C524" s="1309" t="s">
        <v>327</v>
      </c>
      <c r="D524" s="1309" t="s">
        <v>1849</v>
      </c>
      <c r="E524" s="1309" t="s">
        <v>1850</v>
      </c>
    </row>
    <row r="525" spans="1:5" ht="12.75">
      <c r="A525" s="1309">
        <v>2200095</v>
      </c>
      <c r="B525" s="1311" t="s">
        <v>2080</v>
      </c>
      <c r="C525" s="1309" t="s">
        <v>582</v>
      </c>
      <c r="D525" s="1309" t="s">
        <v>1851</v>
      </c>
      <c r="E525" s="1309" t="s">
        <v>1850</v>
      </c>
    </row>
    <row r="526" spans="1:5" ht="12.75">
      <c r="A526" s="1309">
        <v>2200095</v>
      </c>
      <c r="B526" s="1311" t="s">
        <v>2080</v>
      </c>
      <c r="C526" s="1309" t="s">
        <v>513</v>
      </c>
      <c r="D526" s="1309" t="s">
        <v>1855</v>
      </c>
      <c r="E526" s="1309" t="s">
        <v>1850</v>
      </c>
    </row>
    <row r="527" spans="1:5" ht="12.75">
      <c r="A527" s="1309">
        <v>2200095</v>
      </c>
      <c r="B527" s="1311" t="s">
        <v>2080</v>
      </c>
      <c r="C527" s="1309" t="s">
        <v>1852</v>
      </c>
      <c r="D527" s="1309" t="s">
        <v>1853</v>
      </c>
      <c r="E527" s="1309" t="s">
        <v>1850</v>
      </c>
    </row>
    <row r="528" spans="1:5" ht="12.75">
      <c r="A528" s="1309">
        <v>2200103</v>
      </c>
      <c r="B528" s="1311" t="s">
        <v>2081</v>
      </c>
      <c r="C528" s="1309" t="s">
        <v>327</v>
      </c>
      <c r="D528" s="1309" t="s">
        <v>1849</v>
      </c>
      <c r="E528" s="1309" t="s">
        <v>1850</v>
      </c>
    </row>
    <row r="529" spans="1:5" ht="12.75">
      <c r="A529" s="1309">
        <v>2200103</v>
      </c>
      <c r="B529" s="1311" t="s">
        <v>2081</v>
      </c>
      <c r="C529" s="1309" t="s">
        <v>582</v>
      </c>
      <c r="D529" s="1309" t="s">
        <v>1851</v>
      </c>
      <c r="E529" s="1309" t="s">
        <v>1850</v>
      </c>
    </row>
    <row r="530" spans="1:5" ht="12.75">
      <c r="A530" s="1309">
        <v>2200103</v>
      </c>
      <c r="B530" s="1311" t="s">
        <v>2081</v>
      </c>
      <c r="C530" s="1309" t="s">
        <v>513</v>
      </c>
      <c r="D530" s="1309" t="s">
        <v>1855</v>
      </c>
      <c r="E530" s="1309" t="s">
        <v>1850</v>
      </c>
    </row>
    <row r="531" spans="1:5" ht="12.75">
      <c r="A531" s="1309">
        <v>2200103</v>
      </c>
      <c r="B531" s="1311" t="s">
        <v>2081</v>
      </c>
      <c r="C531" s="1309" t="s">
        <v>1852</v>
      </c>
      <c r="D531" s="1309" t="s">
        <v>1853</v>
      </c>
      <c r="E531" s="1309" t="s">
        <v>1850</v>
      </c>
    </row>
    <row r="532" spans="1:5" ht="12.75">
      <c r="A532" s="1309">
        <v>2200111</v>
      </c>
      <c r="B532" s="1311" t="s">
        <v>2082</v>
      </c>
      <c r="C532" s="1309" t="s">
        <v>327</v>
      </c>
      <c r="D532" s="1309" t="s">
        <v>1849</v>
      </c>
      <c r="E532" s="1309" t="s">
        <v>1850</v>
      </c>
    </row>
    <row r="533" spans="1:5" ht="12.75">
      <c r="A533" s="1309">
        <v>2200111</v>
      </c>
      <c r="B533" s="1311" t="s">
        <v>2082</v>
      </c>
      <c r="C533" s="1309" t="s">
        <v>582</v>
      </c>
      <c r="D533" s="1309" t="s">
        <v>1851</v>
      </c>
      <c r="E533" s="1309" t="s">
        <v>1850</v>
      </c>
    </row>
    <row r="534" spans="1:5" ht="12.75">
      <c r="A534" s="1309">
        <v>2200111</v>
      </c>
      <c r="B534" s="1311" t="s">
        <v>2082</v>
      </c>
      <c r="C534" s="1309" t="s">
        <v>1852</v>
      </c>
      <c r="D534" s="1309" t="s">
        <v>1853</v>
      </c>
      <c r="E534" s="1309" t="s">
        <v>1850</v>
      </c>
    </row>
    <row r="535" spans="1:5" ht="12.75">
      <c r="A535" s="1309">
        <v>2200128</v>
      </c>
      <c r="B535" s="1311" t="s">
        <v>2083</v>
      </c>
      <c r="C535" s="1309" t="s">
        <v>327</v>
      </c>
      <c r="D535" s="1309" t="s">
        <v>1849</v>
      </c>
      <c r="E535" s="1309" t="s">
        <v>1949</v>
      </c>
    </row>
    <row r="536" spans="1:5" ht="12.75">
      <c r="A536" s="1309">
        <v>2200128</v>
      </c>
      <c r="B536" s="1311" t="s">
        <v>2084</v>
      </c>
      <c r="C536" s="1309" t="s">
        <v>582</v>
      </c>
      <c r="D536" s="1309" t="s">
        <v>1851</v>
      </c>
      <c r="E536" s="1309" t="s">
        <v>1949</v>
      </c>
    </row>
    <row r="537" spans="1:5" ht="12.75">
      <c r="A537" s="1309">
        <v>2200129</v>
      </c>
      <c r="B537" s="1311" t="s">
        <v>2085</v>
      </c>
      <c r="C537" s="1309" t="s">
        <v>327</v>
      </c>
      <c r="D537" s="1309" t="s">
        <v>1849</v>
      </c>
      <c r="E537" s="1309" t="s">
        <v>1949</v>
      </c>
    </row>
    <row r="538" spans="1:5" ht="12.75">
      <c r="A538" s="1309">
        <v>2200129</v>
      </c>
      <c r="B538" s="1311" t="s">
        <v>2085</v>
      </c>
      <c r="C538" s="1309" t="s">
        <v>582</v>
      </c>
      <c r="D538" s="1309" t="s">
        <v>1851</v>
      </c>
      <c r="E538" s="1309" t="s">
        <v>1949</v>
      </c>
    </row>
    <row r="539" spans="1:5" ht="12.75">
      <c r="A539" s="1309">
        <v>2200130</v>
      </c>
      <c r="B539" s="1311" t="s">
        <v>2086</v>
      </c>
      <c r="C539" s="1309" t="s">
        <v>327</v>
      </c>
      <c r="D539" s="1309" t="s">
        <v>1849</v>
      </c>
      <c r="E539" s="1309" t="s">
        <v>1949</v>
      </c>
    </row>
    <row r="540" spans="1:5" ht="12.75">
      <c r="A540" s="1309">
        <v>2200131</v>
      </c>
      <c r="B540" s="1312" t="s">
        <v>2087</v>
      </c>
      <c r="C540" s="1309" t="s">
        <v>327</v>
      </c>
      <c r="D540" s="1309" t="s">
        <v>1849</v>
      </c>
      <c r="E540" s="1309" t="s">
        <v>1949</v>
      </c>
    </row>
    <row r="541" spans="1:5" ht="12.75">
      <c r="A541" s="1309">
        <v>2200131</v>
      </c>
      <c r="B541" s="1312" t="s">
        <v>2087</v>
      </c>
      <c r="C541" s="1309" t="s">
        <v>582</v>
      </c>
      <c r="D541" s="1309" t="s">
        <v>1851</v>
      </c>
      <c r="E541" s="1309" t="s">
        <v>1949</v>
      </c>
    </row>
    <row r="542" spans="1:5" ht="12.75">
      <c r="A542" s="1309">
        <v>2400018</v>
      </c>
      <c r="B542" s="1311" t="s">
        <v>2088</v>
      </c>
      <c r="C542" s="1309" t="s">
        <v>327</v>
      </c>
      <c r="D542" s="1309" t="s">
        <v>1849</v>
      </c>
      <c r="E542" s="1309" t="s">
        <v>2089</v>
      </c>
    </row>
    <row r="543" spans="1:5" ht="12.75">
      <c r="A543" s="1309">
        <v>2400018</v>
      </c>
      <c r="B543" s="1311" t="s">
        <v>2088</v>
      </c>
      <c r="C543" s="1309" t="s">
        <v>513</v>
      </c>
      <c r="D543" s="1309" t="s">
        <v>1855</v>
      </c>
      <c r="E543" s="1309" t="s">
        <v>2090</v>
      </c>
    </row>
    <row r="544" spans="1:5" ht="12.75">
      <c r="A544" s="1309">
        <v>2400018</v>
      </c>
      <c r="B544" s="1311" t="s">
        <v>2088</v>
      </c>
      <c r="C544" s="1309" t="s">
        <v>1852</v>
      </c>
      <c r="D544" s="1309" t="s">
        <v>1853</v>
      </c>
      <c r="E544" s="1309" t="s">
        <v>2091</v>
      </c>
    </row>
    <row r="545" spans="1:5" ht="12.75">
      <c r="A545" s="1309">
        <v>2400026</v>
      </c>
      <c r="B545" s="1311" t="s">
        <v>2092</v>
      </c>
      <c r="C545" s="1309" t="s">
        <v>327</v>
      </c>
      <c r="D545" s="1309" t="s">
        <v>1849</v>
      </c>
      <c r="E545" s="1309" t="s">
        <v>2089</v>
      </c>
    </row>
    <row r="546" spans="1:5" ht="12.75">
      <c r="A546" s="1309">
        <v>2400026</v>
      </c>
      <c r="B546" s="1311" t="s">
        <v>2092</v>
      </c>
      <c r="C546" s="1309" t="s">
        <v>513</v>
      </c>
      <c r="D546" s="1309" t="s">
        <v>1855</v>
      </c>
      <c r="E546" s="1309" t="s">
        <v>2090</v>
      </c>
    </row>
    <row r="547" spans="1:5" ht="12.75">
      <c r="A547" s="1309">
        <v>2400026</v>
      </c>
      <c r="B547" s="1311" t="s">
        <v>2092</v>
      </c>
      <c r="C547" s="1309" t="s">
        <v>1852</v>
      </c>
      <c r="D547" s="1309" t="s">
        <v>1853</v>
      </c>
      <c r="E547" s="1309" t="s">
        <v>2091</v>
      </c>
    </row>
    <row r="548" spans="1:5" ht="12.75">
      <c r="A548" s="1309">
        <v>2400034</v>
      </c>
      <c r="B548" s="1311" t="s">
        <v>2093</v>
      </c>
      <c r="C548" s="1309" t="s">
        <v>327</v>
      </c>
      <c r="D548" s="1309" t="s">
        <v>1849</v>
      </c>
      <c r="E548" s="1309" t="s">
        <v>2089</v>
      </c>
    </row>
    <row r="549" spans="1:5" ht="12.75">
      <c r="A549" s="1309">
        <v>2400034</v>
      </c>
      <c r="B549" s="1311" t="s">
        <v>2093</v>
      </c>
      <c r="C549" s="1309" t="s">
        <v>1852</v>
      </c>
      <c r="D549" s="1309" t="s">
        <v>1853</v>
      </c>
      <c r="E549" s="1309" t="s">
        <v>2091</v>
      </c>
    </row>
    <row r="550" spans="1:5" ht="12.75">
      <c r="A550" s="1309">
        <v>2400059</v>
      </c>
      <c r="B550" s="1311" t="s">
        <v>2094</v>
      </c>
      <c r="C550" s="1309" t="s">
        <v>327</v>
      </c>
      <c r="D550" s="1309" t="s">
        <v>1849</v>
      </c>
      <c r="E550" s="1309" t="s">
        <v>2089</v>
      </c>
    </row>
    <row r="551" spans="1:5" ht="12.75">
      <c r="A551" s="1309">
        <v>2400059</v>
      </c>
      <c r="B551" s="1311" t="s">
        <v>2094</v>
      </c>
      <c r="C551" s="1309" t="s">
        <v>1852</v>
      </c>
      <c r="D551" s="1309" t="s">
        <v>1853</v>
      </c>
      <c r="E551" s="1309" t="s">
        <v>2091</v>
      </c>
    </row>
    <row r="552" spans="1:5" ht="12.75">
      <c r="A552" s="1309">
        <v>2400060</v>
      </c>
      <c r="B552" s="1311" t="s">
        <v>2095</v>
      </c>
      <c r="C552" s="1309" t="s">
        <v>327</v>
      </c>
      <c r="D552" s="1309" t="s">
        <v>1849</v>
      </c>
      <c r="E552" s="1309" t="s">
        <v>1949</v>
      </c>
    </row>
    <row r="553" spans="1:5" ht="12.75">
      <c r="A553" s="1309">
        <v>2400060</v>
      </c>
      <c r="B553" s="1311" t="s">
        <v>2095</v>
      </c>
      <c r="C553" s="1309" t="s">
        <v>582</v>
      </c>
      <c r="D553" s="1309" t="s">
        <v>1851</v>
      </c>
      <c r="E553" s="1309" t="s">
        <v>1949</v>
      </c>
    </row>
    <row r="554" spans="1:5" ht="12.75">
      <c r="A554" s="1309">
        <v>2400061</v>
      </c>
      <c r="B554" s="1311" t="s">
        <v>2096</v>
      </c>
      <c r="C554" s="1309" t="s">
        <v>327</v>
      </c>
      <c r="D554" s="1309" t="s">
        <v>1849</v>
      </c>
      <c r="E554" s="1309" t="s">
        <v>1949</v>
      </c>
    </row>
    <row r="555" spans="1:5" ht="12.75">
      <c r="A555" s="1309">
        <v>2400061</v>
      </c>
      <c r="B555" s="1311" t="s">
        <v>2096</v>
      </c>
      <c r="C555" s="1309" t="s">
        <v>582</v>
      </c>
      <c r="D555" s="1309" t="s">
        <v>1851</v>
      </c>
      <c r="E555" s="1309" t="s">
        <v>1949</v>
      </c>
    </row>
    <row r="556" spans="1:5" ht="12.75">
      <c r="A556" s="1309">
        <v>2400062</v>
      </c>
      <c r="B556" s="1311" t="s">
        <v>2097</v>
      </c>
      <c r="C556" s="1309" t="s">
        <v>327</v>
      </c>
      <c r="D556" s="1309" t="s">
        <v>1849</v>
      </c>
      <c r="E556" s="1309" t="s">
        <v>1949</v>
      </c>
    </row>
    <row r="557" spans="1:5" ht="12.75">
      <c r="A557" s="1309">
        <v>2400062</v>
      </c>
      <c r="B557" s="1311" t="s">
        <v>2097</v>
      </c>
      <c r="C557" s="1309" t="s">
        <v>582</v>
      </c>
      <c r="D557" s="1309" t="s">
        <v>1851</v>
      </c>
      <c r="E557" s="1309" t="s">
        <v>1949</v>
      </c>
    </row>
    <row r="558" spans="1:5" ht="12.75">
      <c r="A558" s="1309">
        <v>2400067</v>
      </c>
      <c r="B558" s="1311" t="s">
        <v>2098</v>
      </c>
      <c r="C558" s="1309" t="s">
        <v>327</v>
      </c>
      <c r="D558" s="1309" t="s">
        <v>1849</v>
      </c>
      <c r="E558" s="1309" t="s">
        <v>2089</v>
      </c>
    </row>
    <row r="559" spans="1:5" ht="12.75">
      <c r="A559" s="1309">
        <v>2400067</v>
      </c>
      <c r="B559" s="1311" t="s">
        <v>2098</v>
      </c>
      <c r="C559" s="1309" t="s">
        <v>1852</v>
      </c>
      <c r="D559" s="1309" t="s">
        <v>1853</v>
      </c>
      <c r="E559" s="1309" t="s">
        <v>2091</v>
      </c>
    </row>
    <row r="560" spans="1:5" ht="12.75">
      <c r="A560" s="1309">
        <v>2400075</v>
      </c>
      <c r="B560" s="1312" t="s">
        <v>2099</v>
      </c>
      <c r="C560" s="1309" t="s">
        <v>327</v>
      </c>
      <c r="D560" s="1309" t="s">
        <v>1849</v>
      </c>
      <c r="E560" s="1309" t="s">
        <v>2089</v>
      </c>
    </row>
    <row r="561" spans="1:5" ht="12.75">
      <c r="A561" s="1309">
        <v>2400075</v>
      </c>
      <c r="B561" s="1312" t="s">
        <v>2100</v>
      </c>
      <c r="C561" s="1309" t="s">
        <v>1852</v>
      </c>
      <c r="D561" s="1309" t="s">
        <v>1853</v>
      </c>
      <c r="E561" s="1309" t="s">
        <v>2091</v>
      </c>
    </row>
    <row r="562" spans="1:5" ht="12.75">
      <c r="A562" s="1309">
        <v>2400075</v>
      </c>
      <c r="B562" s="1312" t="s">
        <v>2100</v>
      </c>
      <c r="C562" s="1309" t="s">
        <v>2101</v>
      </c>
      <c r="D562" s="1309" t="s">
        <v>2102</v>
      </c>
      <c r="E562" s="1309" t="s">
        <v>1859</v>
      </c>
    </row>
    <row r="563" spans="1:5" ht="12.75">
      <c r="A563" s="1309">
        <v>2400075</v>
      </c>
      <c r="B563" s="1312" t="s">
        <v>2100</v>
      </c>
      <c r="C563" s="1309" t="s">
        <v>2103</v>
      </c>
      <c r="D563" s="1309" t="s">
        <v>2104</v>
      </c>
      <c r="E563" s="1309" t="s">
        <v>1859</v>
      </c>
    </row>
    <row r="564" spans="1:5" ht="12.75">
      <c r="A564" s="1309">
        <v>2400083</v>
      </c>
      <c r="B564" s="1311" t="s">
        <v>2105</v>
      </c>
      <c r="C564" s="1309" t="s">
        <v>327</v>
      </c>
      <c r="D564" s="1309" t="s">
        <v>1849</v>
      </c>
      <c r="E564" s="1309" t="s">
        <v>2089</v>
      </c>
    </row>
    <row r="565" spans="1:5" ht="12.75">
      <c r="A565" s="1309">
        <v>2400083</v>
      </c>
      <c r="B565" s="1311" t="s">
        <v>2105</v>
      </c>
      <c r="C565" s="1309" t="s">
        <v>1852</v>
      </c>
      <c r="D565" s="1309" t="s">
        <v>1853</v>
      </c>
      <c r="E565" s="1309" t="s">
        <v>2091</v>
      </c>
    </row>
    <row r="566" spans="1:5" ht="12.75">
      <c r="A566" s="1309">
        <v>2400091</v>
      </c>
      <c r="B566" s="1311" t="s">
        <v>2106</v>
      </c>
      <c r="C566" s="1309" t="s">
        <v>327</v>
      </c>
      <c r="D566" s="1309" t="s">
        <v>1849</v>
      </c>
      <c r="E566" s="1309" t="s">
        <v>2089</v>
      </c>
    </row>
    <row r="567" spans="1:5" ht="12.75">
      <c r="A567" s="1309">
        <v>2400091</v>
      </c>
      <c r="B567" s="1311" t="s">
        <v>2106</v>
      </c>
      <c r="C567" s="1309" t="s">
        <v>1852</v>
      </c>
      <c r="D567" s="1309" t="s">
        <v>1853</v>
      </c>
      <c r="E567" s="1309" t="s">
        <v>2091</v>
      </c>
    </row>
    <row r="568" spans="1:5" ht="12.75">
      <c r="A568" s="1309">
        <v>2400109</v>
      </c>
      <c r="B568" s="1311" t="s">
        <v>2107</v>
      </c>
      <c r="C568" s="1309" t="s">
        <v>327</v>
      </c>
      <c r="D568" s="1309" t="s">
        <v>1849</v>
      </c>
      <c r="E568" s="1309" t="s">
        <v>2089</v>
      </c>
    </row>
    <row r="569" spans="1:5" ht="12.75">
      <c r="A569" s="1309">
        <v>2400109</v>
      </c>
      <c r="B569" s="1311" t="s">
        <v>2107</v>
      </c>
      <c r="C569" s="1309" t="s">
        <v>1852</v>
      </c>
      <c r="D569" s="1309" t="s">
        <v>1853</v>
      </c>
      <c r="E569" s="1309" t="s">
        <v>2091</v>
      </c>
    </row>
    <row r="570" spans="1:5" ht="12.75">
      <c r="A570" s="1309">
        <v>2400117</v>
      </c>
      <c r="B570" s="1311" t="s">
        <v>1912</v>
      </c>
      <c r="C570" s="1309" t="s">
        <v>327</v>
      </c>
      <c r="D570" s="1309" t="s">
        <v>1849</v>
      </c>
      <c r="E570" s="1309" t="s">
        <v>2089</v>
      </c>
    </row>
    <row r="571" spans="1:5" ht="12.75">
      <c r="A571" s="1309">
        <v>2400117</v>
      </c>
      <c r="B571" s="1311" t="s">
        <v>1912</v>
      </c>
      <c r="C571" s="1309" t="s">
        <v>1852</v>
      </c>
      <c r="D571" s="1309" t="s">
        <v>1853</v>
      </c>
      <c r="E571" s="1309" t="s">
        <v>2091</v>
      </c>
    </row>
    <row r="572" spans="1:5" ht="12.75">
      <c r="A572" s="1309">
        <v>2400125</v>
      </c>
      <c r="B572" s="1311" t="s">
        <v>2108</v>
      </c>
      <c r="C572" s="1309" t="s">
        <v>327</v>
      </c>
      <c r="D572" s="1309" t="s">
        <v>1849</v>
      </c>
      <c r="E572" s="1309" t="s">
        <v>2089</v>
      </c>
    </row>
    <row r="573" spans="1:5" ht="12.75">
      <c r="A573" s="1309">
        <v>2400125</v>
      </c>
      <c r="B573" s="1309" t="s">
        <v>2108</v>
      </c>
      <c r="C573" s="1309" t="s">
        <v>1852</v>
      </c>
      <c r="D573" s="1309" t="s">
        <v>1853</v>
      </c>
      <c r="E573" s="1309" t="s">
        <v>2091</v>
      </c>
    </row>
    <row r="574" spans="1:5" ht="12.75">
      <c r="A574" s="1309">
        <v>2400133</v>
      </c>
      <c r="B574" s="1309" t="s">
        <v>2109</v>
      </c>
      <c r="C574" s="1309" t="s">
        <v>327</v>
      </c>
      <c r="D574" s="1309" t="s">
        <v>1849</v>
      </c>
      <c r="E574" s="1309" t="s">
        <v>2089</v>
      </c>
    </row>
    <row r="575" spans="1:5" ht="12.75">
      <c r="A575" s="1309">
        <v>2400133</v>
      </c>
      <c r="B575" s="1309" t="s">
        <v>2109</v>
      </c>
      <c r="C575" s="1309" t="s">
        <v>1852</v>
      </c>
      <c r="D575" s="1309" t="s">
        <v>1853</v>
      </c>
      <c r="E575" s="1309" t="s">
        <v>2091</v>
      </c>
    </row>
    <row r="576" spans="1:5" ht="12.75">
      <c r="A576" s="1309">
        <v>2400141</v>
      </c>
      <c r="B576" s="1309" t="s">
        <v>2110</v>
      </c>
      <c r="C576" s="1309" t="s">
        <v>327</v>
      </c>
      <c r="D576" s="1309" t="s">
        <v>1849</v>
      </c>
      <c r="E576" s="1309" t="s">
        <v>2089</v>
      </c>
    </row>
    <row r="577" spans="1:5" ht="12.75">
      <c r="A577" s="1309">
        <v>2400141</v>
      </c>
      <c r="B577" s="1309" t="s">
        <v>2110</v>
      </c>
      <c r="C577" s="1309" t="s">
        <v>1852</v>
      </c>
      <c r="D577" s="1309" t="s">
        <v>1853</v>
      </c>
      <c r="E577" s="1309" t="s">
        <v>2091</v>
      </c>
    </row>
    <row r="578" spans="1:5" ht="12.75">
      <c r="A578" s="1309">
        <v>2400158</v>
      </c>
      <c r="B578" s="1309" t="s">
        <v>2111</v>
      </c>
      <c r="C578" s="1309" t="s">
        <v>327</v>
      </c>
      <c r="D578" s="1309" t="s">
        <v>1849</v>
      </c>
      <c r="E578" s="1309" t="s">
        <v>2089</v>
      </c>
    </row>
    <row r="579" spans="1:5" ht="12.75">
      <c r="A579" s="1309">
        <v>2400158</v>
      </c>
      <c r="B579" s="1309" t="s">
        <v>2111</v>
      </c>
      <c r="C579" s="1309" t="s">
        <v>1852</v>
      </c>
      <c r="D579" s="1309" t="s">
        <v>1853</v>
      </c>
      <c r="E579" s="1309" t="s">
        <v>2091</v>
      </c>
    </row>
    <row r="580" spans="1:5" ht="12.75">
      <c r="A580" s="1309">
        <v>2400166</v>
      </c>
      <c r="B580" s="1309" t="s">
        <v>2112</v>
      </c>
      <c r="C580" s="1309" t="s">
        <v>327</v>
      </c>
      <c r="D580" s="1309" t="s">
        <v>1849</v>
      </c>
      <c r="E580" s="1309" t="s">
        <v>2089</v>
      </c>
    </row>
    <row r="581" spans="1:5" ht="12.75">
      <c r="A581" s="1309">
        <v>2400166</v>
      </c>
      <c r="B581" s="1309" t="s">
        <v>2112</v>
      </c>
      <c r="C581" s="1309" t="s">
        <v>1852</v>
      </c>
      <c r="D581" s="1309" t="s">
        <v>1853</v>
      </c>
      <c r="E581" s="1309" t="s">
        <v>2091</v>
      </c>
    </row>
    <row r="582" spans="1:5" ht="12.75">
      <c r="A582" s="1309">
        <v>2400174</v>
      </c>
      <c r="B582" s="1309" t="s">
        <v>2113</v>
      </c>
      <c r="C582" s="1309" t="s">
        <v>327</v>
      </c>
      <c r="D582" s="1309" t="s">
        <v>1849</v>
      </c>
      <c r="E582" s="1309" t="s">
        <v>2089</v>
      </c>
    </row>
    <row r="583" spans="1:5" ht="12.75">
      <c r="A583" s="1309">
        <v>2400174</v>
      </c>
      <c r="B583" s="1309" t="s">
        <v>2113</v>
      </c>
      <c r="C583" s="1309" t="s">
        <v>513</v>
      </c>
      <c r="D583" s="1309" t="s">
        <v>1855</v>
      </c>
      <c r="E583" s="1309" t="s">
        <v>2090</v>
      </c>
    </row>
    <row r="584" spans="1:5" ht="12.75">
      <c r="A584" s="1309">
        <v>2400174</v>
      </c>
      <c r="B584" s="1309" t="s">
        <v>2113</v>
      </c>
      <c r="C584" s="1309" t="s">
        <v>1852</v>
      </c>
      <c r="D584" s="1309" t="s">
        <v>1853</v>
      </c>
      <c r="E584" s="1309" t="s">
        <v>2091</v>
      </c>
    </row>
    <row r="585" spans="1:5" ht="12.75">
      <c r="A585" s="1309">
        <v>2400182</v>
      </c>
      <c r="B585" s="1309" t="s">
        <v>2114</v>
      </c>
      <c r="C585" s="1309" t="s">
        <v>327</v>
      </c>
      <c r="D585" s="1309" t="s">
        <v>1849</v>
      </c>
      <c r="E585" s="1309" t="s">
        <v>2089</v>
      </c>
    </row>
    <row r="586" spans="1:5" ht="12.75">
      <c r="A586" s="1309">
        <v>2400182</v>
      </c>
      <c r="B586" s="1309" t="s">
        <v>2114</v>
      </c>
      <c r="C586" s="1309" t="s">
        <v>1852</v>
      </c>
      <c r="D586" s="1309" t="s">
        <v>1853</v>
      </c>
      <c r="E586" s="1309" t="s">
        <v>2091</v>
      </c>
    </row>
    <row r="587" spans="1:5" ht="12.75">
      <c r="A587" s="1309">
        <v>2400190</v>
      </c>
      <c r="B587" s="1309" t="s">
        <v>2115</v>
      </c>
      <c r="C587" s="1309" t="s">
        <v>327</v>
      </c>
      <c r="D587" s="1309" t="s">
        <v>1849</v>
      </c>
      <c r="E587" s="1309" t="s">
        <v>2089</v>
      </c>
    </row>
    <row r="588" spans="1:5" ht="12.75">
      <c r="A588" s="1309">
        <v>2400190</v>
      </c>
      <c r="B588" s="1309" t="s">
        <v>2115</v>
      </c>
      <c r="C588" s="1309" t="s">
        <v>1852</v>
      </c>
      <c r="D588" s="1309" t="s">
        <v>1853</v>
      </c>
      <c r="E588" s="1309" t="s">
        <v>2091</v>
      </c>
    </row>
    <row r="589" spans="1:5" ht="12.75">
      <c r="A589" s="1309">
        <v>2400208</v>
      </c>
      <c r="B589" s="1309" t="s">
        <v>2116</v>
      </c>
      <c r="C589" s="1309" t="s">
        <v>327</v>
      </c>
      <c r="D589" s="1309" t="s">
        <v>1849</v>
      </c>
      <c r="E589" s="1309" t="s">
        <v>2117</v>
      </c>
    </row>
    <row r="590" spans="1:5" ht="12.75">
      <c r="A590" s="1309">
        <v>2400208</v>
      </c>
      <c r="B590" s="1309" t="s">
        <v>2116</v>
      </c>
      <c r="C590" s="1309" t="s">
        <v>1852</v>
      </c>
      <c r="D590" s="1309" t="s">
        <v>1853</v>
      </c>
      <c r="E590" s="1309" t="s">
        <v>2091</v>
      </c>
    </row>
    <row r="591" spans="1:5" ht="12.75">
      <c r="A591" s="1309">
        <v>2400216</v>
      </c>
      <c r="B591" s="1309" t="s">
        <v>2118</v>
      </c>
      <c r="C591" s="1309" t="s">
        <v>327</v>
      </c>
      <c r="D591" s="1309" t="s">
        <v>1849</v>
      </c>
      <c r="E591" s="1309" t="s">
        <v>2089</v>
      </c>
    </row>
    <row r="592" spans="1:5" ht="12.75">
      <c r="A592" s="1309">
        <v>2400216</v>
      </c>
      <c r="B592" s="1309" t="s">
        <v>2118</v>
      </c>
      <c r="C592" s="1309" t="s">
        <v>1852</v>
      </c>
      <c r="D592" s="1309" t="s">
        <v>1853</v>
      </c>
      <c r="E592" s="1309" t="s">
        <v>2091</v>
      </c>
    </row>
    <row r="593" spans="1:5" ht="12.75">
      <c r="A593" s="1309">
        <v>2400224</v>
      </c>
      <c r="B593" s="1309" t="s">
        <v>2119</v>
      </c>
      <c r="C593" s="1309" t="s">
        <v>327</v>
      </c>
      <c r="D593" s="1309" t="s">
        <v>1849</v>
      </c>
      <c r="E593" s="1309" t="s">
        <v>2117</v>
      </c>
    </row>
    <row r="594" spans="1:5" ht="12.75">
      <c r="A594" s="1309">
        <v>2400224</v>
      </c>
      <c r="B594" s="1309" t="s">
        <v>2119</v>
      </c>
      <c r="C594" s="1309" t="s">
        <v>1852</v>
      </c>
      <c r="D594" s="1309" t="s">
        <v>1853</v>
      </c>
      <c r="E594" s="1309" t="s">
        <v>2091</v>
      </c>
    </row>
    <row r="595" spans="1:5" ht="12.75">
      <c r="A595" s="1309">
        <v>2400232</v>
      </c>
      <c r="B595" s="1309" t="s">
        <v>2120</v>
      </c>
      <c r="C595" s="1309" t="s">
        <v>327</v>
      </c>
      <c r="D595" s="1309" t="s">
        <v>1849</v>
      </c>
      <c r="E595" s="1309" t="s">
        <v>2089</v>
      </c>
    </row>
    <row r="596" spans="1:5" ht="12.75">
      <c r="A596" s="1309">
        <v>2400232</v>
      </c>
      <c r="B596" s="1309" t="s">
        <v>2120</v>
      </c>
      <c r="C596" s="1309" t="s">
        <v>1852</v>
      </c>
      <c r="D596" s="1309" t="s">
        <v>1853</v>
      </c>
      <c r="E596" s="1309" t="s">
        <v>2091</v>
      </c>
    </row>
    <row r="597" spans="1:5" ht="12.75">
      <c r="A597" s="1309">
        <v>2400240</v>
      </c>
      <c r="B597" s="1309" t="s">
        <v>2121</v>
      </c>
      <c r="C597" s="1309" t="s">
        <v>327</v>
      </c>
      <c r="D597" s="1309" t="s">
        <v>1849</v>
      </c>
      <c r="E597" s="1309" t="s">
        <v>2117</v>
      </c>
    </row>
    <row r="598" spans="1:5" ht="12.75">
      <c r="A598" s="1309">
        <v>2400240</v>
      </c>
      <c r="B598" s="1309" t="s">
        <v>2121</v>
      </c>
      <c r="C598" s="1309" t="s">
        <v>1852</v>
      </c>
      <c r="D598" s="1309" t="s">
        <v>1853</v>
      </c>
      <c r="E598" s="1309" t="s">
        <v>2091</v>
      </c>
    </row>
    <row r="599" spans="1:5" ht="12.75">
      <c r="A599" s="1309">
        <v>2400257</v>
      </c>
      <c r="B599" s="1309" t="s">
        <v>2122</v>
      </c>
      <c r="C599" s="1309" t="s">
        <v>327</v>
      </c>
      <c r="D599" s="1309" t="s">
        <v>1849</v>
      </c>
      <c r="E599" s="1309" t="s">
        <v>2089</v>
      </c>
    </row>
    <row r="600" spans="1:5" ht="12.75">
      <c r="A600" s="1309">
        <v>2400257</v>
      </c>
      <c r="B600" s="1309" t="s">
        <v>2122</v>
      </c>
      <c r="C600" s="1309" t="s">
        <v>1852</v>
      </c>
      <c r="D600" s="1309" t="s">
        <v>1853</v>
      </c>
      <c r="E600" s="1309" t="s">
        <v>2091</v>
      </c>
    </row>
    <row r="601" spans="1:5" ht="12.75">
      <c r="A601" s="1309">
        <v>2400265</v>
      </c>
      <c r="B601" s="1311" t="s">
        <v>2123</v>
      </c>
      <c r="C601" s="1309" t="s">
        <v>327</v>
      </c>
      <c r="D601" s="1309" t="s">
        <v>1849</v>
      </c>
      <c r="E601" s="1309" t="s">
        <v>2089</v>
      </c>
    </row>
    <row r="602" spans="1:5" ht="12.75">
      <c r="A602" s="1309">
        <v>2400265</v>
      </c>
      <c r="B602" s="1311" t="s">
        <v>2123</v>
      </c>
      <c r="C602" s="1309" t="s">
        <v>1852</v>
      </c>
      <c r="D602" s="1309" t="s">
        <v>1853</v>
      </c>
      <c r="E602" s="1309" t="s">
        <v>2091</v>
      </c>
    </row>
    <row r="603" spans="1:5" ht="12.75">
      <c r="A603" s="1309">
        <v>2400273</v>
      </c>
      <c r="B603" s="1311" t="s">
        <v>2124</v>
      </c>
      <c r="C603" s="1309" t="s">
        <v>327</v>
      </c>
      <c r="D603" s="1309" t="s">
        <v>1849</v>
      </c>
      <c r="E603" s="1309" t="s">
        <v>2089</v>
      </c>
    </row>
    <row r="604" spans="1:5" ht="12.75">
      <c r="A604" s="1309">
        <v>2400273</v>
      </c>
      <c r="B604" s="1311" t="s">
        <v>2124</v>
      </c>
      <c r="C604" s="1309" t="s">
        <v>1852</v>
      </c>
      <c r="D604" s="1309" t="s">
        <v>1853</v>
      </c>
      <c r="E604" s="1309" t="s">
        <v>2091</v>
      </c>
    </row>
    <row r="605" spans="1:5" ht="12.75">
      <c r="A605" s="1309">
        <v>2400281</v>
      </c>
      <c r="B605" s="1311" t="s">
        <v>2125</v>
      </c>
      <c r="C605" s="1309" t="s">
        <v>327</v>
      </c>
      <c r="D605" s="1309" t="s">
        <v>1849</v>
      </c>
      <c r="E605" s="1309" t="s">
        <v>2089</v>
      </c>
    </row>
    <row r="606" spans="1:5" ht="12.75">
      <c r="A606" s="1309">
        <v>2400281</v>
      </c>
      <c r="B606" s="1311" t="s">
        <v>2126</v>
      </c>
      <c r="C606" s="1309" t="s">
        <v>1852</v>
      </c>
      <c r="D606" s="1309" t="s">
        <v>1853</v>
      </c>
      <c r="E606" s="1309" t="s">
        <v>2091</v>
      </c>
    </row>
    <row r="607" spans="1:5" ht="12.75">
      <c r="A607" s="1309">
        <v>2400299</v>
      </c>
      <c r="B607" s="1311" t="s">
        <v>2127</v>
      </c>
      <c r="C607" s="1309" t="s">
        <v>327</v>
      </c>
      <c r="D607" s="1309" t="s">
        <v>1849</v>
      </c>
      <c r="E607" s="1309" t="s">
        <v>2089</v>
      </c>
    </row>
    <row r="608" spans="1:5" ht="12.75">
      <c r="A608" s="1309">
        <v>2400299</v>
      </c>
      <c r="B608" s="1311" t="s">
        <v>2127</v>
      </c>
      <c r="C608" s="1309" t="s">
        <v>1852</v>
      </c>
      <c r="D608" s="1309" t="s">
        <v>1853</v>
      </c>
      <c r="E608" s="1309" t="s">
        <v>2091</v>
      </c>
    </row>
    <row r="609" spans="1:5" ht="12.75">
      <c r="A609" s="1309">
        <v>2400307</v>
      </c>
      <c r="B609" s="1311" t="s">
        <v>2128</v>
      </c>
      <c r="C609" s="1309" t="s">
        <v>327</v>
      </c>
      <c r="D609" s="1309" t="s">
        <v>1849</v>
      </c>
      <c r="E609" s="1309" t="s">
        <v>2089</v>
      </c>
    </row>
    <row r="610" spans="1:5" ht="12.75">
      <c r="A610" s="1309">
        <v>2400307</v>
      </c>
      <c r="B610" s="1311" t="s">
        <v>2128</v>
      </c>
      <c r="C610" s="1309" t="s">
        <v>1852</v>
      </c>
      <c r="D610" s="1309" t="s">
        <v>1853</v>
      </c>
      <c r="E610" s="1309" t="s">
        <v>2091</v>
      </c>
    </row>
    <row r="611" spans="1:5" ht="12.75">
      <c r="A611" s="1309">
        <v>2400315</v>
      </c>
      <c r="B611" s="1312" t="s">
        <v>2129</v>
      </c>
      <c r="C611" s="1309" t="s">
        <v>327</v>
      </c>
      <c r="D611" s="1309" t="s">
        <v>1849</v>
      </c>
      <c r="E611" s="1309" t="s">
        <v>2089</v>
      </c>
    </row>
    <row r="612" spans="1:5" ht="12.75">
      <c r="A612" s="1309">
        <v>2400315</v>
      </c>
      <c r="B612" s="1312" t="s">
        <v>2129</v>
      </c>
      <c r="C612" s="1309" t="s">
        <v>1852</v>
      </c>
      <c r="D612" s="1309" t="s">
        <v>1853</v>
      </c>
      <c r="E612" s="1309" t="s">
        <v>2091</v>
      </c>
    </row>
    <row r="613" spans="1:5" ht="12.75">
      <c r="A613" s="1309">
        <v>2400323</v>
      </c>
      <c r="B613" s="1311" t="s">
        <v>2130</v>
      </c>
      <c r="C613" s="1309" t="s">
        <v>327</v>
      </c>
      <c r="D613" s="1309" t="s">
        <v>1849</v>
      </c>
      <c r="E613" s="1309" t="s">
        <v>2089</v>
      </c>
    </row>
    <row r="614" spans="1:5" ht="12.75">
      <c r="A614" s="1309">
        <v>2400323</v>
      </c>
      <c r="B614" s="1311" t="s">
        <v>2130</v>
      </c>
      <c r="C614" s="1309" t="s">
        <v>1852</v>
      </c>
      <c r="D614" s="1309" t="s">
        <v>1853</v>
      </c>
      <c r="E614" s="1309" t="s">
        <v>2091</v>
      </c>
    </row>
    <row r="615" spans="1:5" ht="12.75">
      <c r="A615" s="1309">
        <v>2400331</v>
      </c>
      <c r="B615" s="1311" t="s">
        <v>2131</v>
      </c>
      <c r="C615" s="1309" t="s">
        <v>327</v>
      </c>
      <c r="D615" s="1309" t="s">
        <v>1849</v>
      </c>
      <c r="E615" s="1309" t="s">
        <v>2089</v>
      </c>
    </row>
    <row r="616" spans="1:5" ht="12.75">
      <c r="A616" s="1309">
        <v>2400331</v>
      </c>
      <c r="B616" s="1311" t="s">
        <v>2131</v>
      </c>
      <c r="C616" s="1309" t="s">
        <v>1852</v>
      </c>
      <c r="D616" s="1309" t="s">
        <v>1853</v>
      </c>
      <c r="E616" s="1309" t="s">
        <v>2091</v>
      </c>
    </row>
    <row r="617" spans="1:5" ht="12.75">
      <c r="A617" s="1309">
        <v>2400349</v>
      </c>
      <c r="B617" s="1311" t="s">
        <v>2132</v>
      </c>
      <c r="C617" s="1309" t="s">
        <v>327</v>
      </c>
      <c r="D617" s="1309" t="s">
        <v>1849</v>
      </c>
      <c r="E617" s="1309" t="s">
        <v>2117</v>
      </c>
    </row>
    <row r="618" spans="1:5" ht="12.75">
      <c r="A618" s="1309">
        <v>2400349</v>
      </c>
      <c r="B618" s="1311" t="s">
        <v>2132</v>
      </c>
      <c r="C618" s="1309" t="s">
        <v>1852</v>
      </c>
      <c r="D618" s="1309" t="s">
        <v>1853</v>
      </c>
      <c r="E618" s="1309" t="s">
        <v>2091</v>
      </c>
    </row>
    <row r="619" spans="1:5" ht="12.75">
      <c r="A619" s="1309">
        <v>2400356</v>
      </c>
      <c r="B619" s="1311" t="s">
        <v>2133</v>
      </c>
      <c r="C619" s="1309" t="s">
        <v>327</v>
      </c>
      <c r="D619" s="1309" t="s">
        <v>1849</v>
      </c>
      <c r="E619" s="1309" t="s">
        <v>2089</v>
      </c>
    </row>
    <row r="620" spans="1:5" ht="12.75">
      <c r="A620" s="1309">
        <v>2400356</v>
      </c>
      <c r="B620" s="1311" t="s">
        <v>2133</v>
      </c>
      <c r="C620" s="1309" t="s">
        <v>1852</v>
      </c>
      <c r="D620" s="1309" t="s">
        <v>1853</v>
      </c>
      <c r="E620" s="1309" t="s">
        <v>2091</v>
      </c>
    </row>
    <row r="621" spans="1:5" ht="12.75">
      <c r="A621" s="1309">
        <v>2400364</v>
      </c>
      <c r="B621" s="1311" t="s">
        <v>2134</v>
      </c>
      <c r="C621" s="1309" t="s">
        <v>327</v>
      </c>
      <c r="D621" s="1309" t="s">
        <v>1849</v>
      </c>
      <c r="E621" s="1309" t="s">
        <v>2117</v>
      </c>
    </row>
    <row r="622" spans="1:5" ht="12.75">
      <c r="A622" s="1309">
        <v>2400364</v>
      </c>
      <c r="B622" s="1311" t="s">
        <v>2134</v>
      </c>
      <c r="C622" s="1309" t="s">
        <v>1852</v>
      </c>
      <c r="D622" s="1309" t="s">
        <v>1853</v>
      </c>
      <c r="E622" s="1309" t="s">
        <v>2091</v>
      </c>
    </row>
    <row r="623" spans="1:5" ht="12.75">
      <c r="A623" s="1309">
        <v>2400372</v>
      </c>
      <c r="B623" s="1311" t="s">
        <v>2135</v>
      </c>
      <c r="C623" s="1309" t="s">
        <v>327</v>
      </c>
      <c r="D623" s="1309" t="s">
        <v>1849</v>
      </c>
      <c r="E623" s="1309" t="s">
        <v>2089</v>
      </c>
    </row>
    <row r="624" spans="1:5" ht="12.75">
      <c r="A624" s="1309">
        <v>2400372</v>
      </c>
      <c r="B624" s="1311" t="s">
        <v>2136</v>
      </c>
      <c r="C624" s="1309" t="s">
        <v>1852</v>
      </c>
      <c r="D624" s="1309" t="s">
        <v>1853</v>
      </c>
      <c r="E624" s="1309" t="s">
        <v>2091</v>
      </c>
    </row>
    <row r="625" spans="1:5" ht="12.75">
      <c r="A625" s="1309">
        <v>2400380</v>
      </c>
      <c r="B625" s="1311" t="s">
        <v>2137</v>
      </c>
      <c r="C625" s="1309" t="s">
        <v>327</v>
      </c>
      <c r="D625" s="1309" t="s">
        <v>1849</v>
      </c>
      <c r="E625" s="1309" t="s">
        <v>2089</v>
      </c>
    </row>
    <row r="626" spans="1:5" ht="12.75">
      <c r="A626" s="1309">
        <v>2400380</v>
      </c>
      <c r="B626" s="1311" t="s">
        <v>2137</v>
      </c>
      <c r="C626" s="1309" t="s">
        <v>1852</v>
      </c>
      <c r="D626" s="1309" t="s">
        <v>1853</v>
      </c>
      <c r="E626" s="1309" t="s">
        <v>2091</v>
      </c>
    </row>
    <row r="627" spans="1:5" ht="12.75">
      <c r="A627" s="1309">
        <v>2400398</v>
      </c>
      <c r="B627" s="1311" t="s">
        <v>2138</v>
      </c>
      <c r="C627" s="1309" t="s">
        <v>327</v>
      </c>
      <c r="D627" s="1309" t="s">
        <v>1849</v>
      </c>
      <c r="E627" s="1309" t="s">
        <v>2089</v>
      </c>
    </row>
    <row r="628" spans="1:5" ht="12.75">
      <c r="A628" s="1309">
        <v>2400398</v>
      </c>
      <c r="B628" s="1309" t="s">
        <v>2138</v>
      </c>
      <c r="C628" s="1309" t="s">
        <v>1852</v>
      </c>
      <c r="D628" s="1309" t="s">
        <v>1853</v>
      </c>
      <c r="E628" s="1309" t="s">
        <v>2091</v>
      </c>
    </row>
    <row r="629" spans="1:5" ht="12.75">
      <c r="A629" s="1309">
        <v>2400414</v>
      </c>
      <c r="B629" s="1309" t="s">
        <v>2139</v>
      </c>
      <c r="C629" s="1309" t="s">
        <v>327</v>
      </c>
      <c r="D629" s="1309" t="s">
        <v>1849</v>
      </c>
      <c r="E629" s="1309" t="s">
        <v>2089</v>
      </c>
    </row>
    <row r="630" spans="1:5" ht="12.75">
      <c r="A630" s="1309">
        <v>2400414</v>
      </c>
      <c r="B630" s="1309" t="s">
        <v>2139</v>
      </c>
      <c r="C630" s="1309" t="s">
        <v>1852</v>
      </c>
      <c r="D630" s="1309" t="s">
        <v>1853</v>
      </c>
      <c r="E630" s="1309" t="s">
        <v>2091</v>
      </c>
    </row>
    <row r="631" spans="1:5" ht="12.75">
      <c r="A631" s="1309">
        <v>2400422</v>
      </c>
      <c r="B631" s="1309" t="s">
        <v>2140</v>
      </c>
      <c r="C631" s="1309" t="s">
        <v>327</v>
      </c>
      <c r="D631" s="1309" t="s">
        <v>1849</v>
      </c>
      <c r="E631" s="1309" t="s">
        <v>2089</v>
      </c>
    </row>
    <row r="632" spans="1:5" ht="12.75">
      <c r="A632" s="1309">
        <v>2400422</v>
      </c>
      <c r="B632" s="1309" t="s">
        <v>2140</v>
      </c>
      <c r="C632" s="1309" t="s">
        <v>1852</v>
      </c>
      <c r="D632" s="1309" t="s">
        <v>1853</v>
      </c>
      <c r="E632" s="1309" t="s">
        <v>2091</v>
      </c>
    </row>
    <row r="633" spans="1:5" ht="12.75">
      <c r="A633" s="1309">
        <v>2400430</v>
      </c>
      <c r="B633" s="1309" t="s">
        <v>2141</v>
      </c>
      <c r="C633" s="1309" t="s">
        <v>327</v>
      </c>
      <c r="D633" s="1309" t="s">
        <v>1849</v>
      </c>
      <c r="E633" s="1309" t="s">
        <v>2089</v>
      </c>
    </row>
    <row r="634" spans="1:5" ht="12.75">
      <c r="A634" s="1309">
        <v>2400430</v>
      </c>
      <c r="B634" s="1309" t="s">
        <v>2141</v>
      </c>
      <c r="C634" s="1309" t="s">
        <v>1852</v>
      </c>
      <c r="D634" s="1309" t="s">
        <v>1853</v>
      </c>
      <c r="E634" s="1309" t="s">
        <v>2091</v>
      </c>
    </row>
    <row r="635" spans="1:5" ht="12.75">
      <c r="A635" s="1309">
        <v>2400448</v>
      </c>
      <c r="B635" s="1309" t="s">
        <v>2142</v>
      </c>
      <c r="C635" s="1309" t="s">
        <v>327</v>
      </c>
      <c r="D635" s="1309" t="s">
        <v>1849</v>
      </c>
      <c r="E635" s="1309" t="s">
        <v>2117</v>
      </c>
    </row>
    <row r="636" spans="1:5" ht="12.75">
      <c r="A636" s="1309">
        <v>2400448</v>
      </c>
      <c r="B636" s="1309" t="s">
        <v>2142</v>
      </c>
      <c r="C636" s="1309" t="s">
        <v>1852</v>
      </c>
      <c r="D636" s="1309" t="s">
        <v>1853</v>
      </c>
      <c r="E636" s="1309" t="s">
        <v>2091</v>
      </c>
    </row>
    <row r="637" spans="1:5" ht="12.75">
      <c r="A637" s="1309">
        <v>2400455</v>
      </c>
      <c r="B637" s="1309" t="s">
        <v>2143</v>
      </c>
      <c r="C637" s="1309" t="s">
        <v>327</v>
      </c>
      <c r="D637" s="1309" t="s">
        <v>1849</v>
      </c>
      <c r="E637" s="1309" t="s">
        <v>2089</v>
      </c>
    </row>
    <row r="638" spans="1:5" ht="12.75">
      <c r="A638" s="1309">
        <v>2400455</v>
      </c>
      <c r="B638" s="1309" t="s">
        <v>2143</v>
      </c>
      <c r="C638" s="1309" t="s">
        <v>1852</v>
      </c>
      <c r="D638" s="1309" t="s">
        <v>1853</v>
      </c>
      <c r="E638" s="1309" t="s">
        <v>2091</v>
      </c>
    </row>
    <row r="639" spans="1:5" ht="12.75">
      <c r="A639" s="1309">
        <v>2400463</v>
      </c>
      <c r="B639" s="1309" t="s">
        <v>2144</v>
      </c>
      <c r="C639" s="1309" t="s">
        <v>327</v>
      </c>
      <c r="D639" s="1309" t="s">
        <v>1849</v>
      </c>
      <c r="E639" s="1309" t="s">
        <v>2089</v>
      </c>
    </row>
    <row r="640" spans="1:5" ht="12.75">
      <c r="A640" s="1309">
        <v>2400463</v>
      </c>
      <c r="B640" s="1309" t="s">
        <v>2144</v>
      </c>
      <c r="C640" s="1309" t="s">
        <v>1852</v>
      </c>
      <c r="D640" s="1309" t="s">
        <v>1853</v>
      </c>
      <c r="E640" s="1309" t="s">
        <v>2091</v>
      </c>
    </row>
    <row r="641" spans="1:5" ht="12.75">
      <c r="A641" s="1309">
        <v>2400471</v>
      </c>
      <c r="B641" s="1309" t="s">
        <v>2145</v>
      </c>
      <c r="C641" s="1309" t="s">
        <v>327</v>
      </c>
      <c r="D641" s="1309" t="s">
        <v>1849</v>
      </c>
      <c r="E641" s="1309" t="s">
        <v>2089</v>
      </c>
    </row>
    <row r="642" spans="1:5" ht="12.75">
      <c r="A642" s="1309">
        <v>2400471</v>
      </c>
      <c r="B642" s="1309" t="s">
        <v>2145</v>
      </c>
      <c r="C642" s="1309" t="s">
        <v>513</v>
      </c>
      <c r="D642" s="1309" t="s">
        <v>1855</v>
      </c>
      <c r="E642" s="1309" t="s">
        <v>2090</v>
      </c>
    </row>
    <row r="643" spans="1:5" ht="12.75">
      <c r="A643" s="1309">
        <v>2400471</v>
      </c>
      <c r="B643" s="1309" t="s">
        <v>2145</v>
      </c>
      <c r="C643" s="1309" t="s">
        <v>1852</v>
      </c>
      <c r="D643" s="1309" t="s">
        <v>1853</v>
      </c>
      <c r="E643" s="1309" t="s">
        <v>2091</v>
      </c>
    </row>
    <row r="644" spans="1:5" ht="12.75">
      <c r="A644" s="1309">
        <v>2400489</v>
      </c>
      <c r="B644" s="1309" t="s">
        <v>2146</v>
      </c>
      <c r="C644" s="1309" t="s">
        <v>327</v>
      </c>
      <c r="D644" s="1309" t="s">
        <v>1849</v>
      </c>
      <c r="E644" s="1309" t="s">
        <v>2089</v>
      </c>
    </row>
    <row r="645" spans="1:5" ht="12.75">
      <c r="A645" s="1309">
        <v>2400489</v>
      </c>
      <c r="B645" s="1309" t="s">
        <v>2146</v>
      </c>
      <c r="C645" s="1309" t="s">
        <v>513</v>
      </c>
      <c r="D645" s="1309" t="s">
        <v>1855</v>
      </c>
      <c r="E645" s="1309" t="s">
        <v>2090</v>
      </c>
    </row>
    <row r="646" spans="1:5" ht="12.75">
      <c r="A646" s="1309">
        <v>2400489</v>
      </c>
      <c r="B646" s="1309" t="s">
        <v>2146</v>
      </c>
      <c r="C646" s="1309" t="s">
        <v>1852</v>
      </c>
      <c r="D646" s="1309" t="s">
        <v>1853</v>
      </c>
      <c r="E646" s="1309" t="s">
        <v>2091</v>
      </c>
    </row>
    <row r="647" spans="1:5" ht="12.75">
      <c r="A647" s="1309">
        <v>2400497</v>
      </c>
      <c r="B647" s="1309" t="s">
        <v>2147</v>
      </c>
      <c r="C647" s="1309" t="s">
        <v>327</v>
      </c>
      <c r="D647" s="1309" t="s">
        <v>1849</v>
      </c>
      <c r="E647" s="1309" t="s">
        <v>2089</v>
      </c>
    </row>
    <row r="648" spans="1:5" ht="12.75">
      <c r="A648" s="1309">
        <v>2400497</v>
      </c>
      <c r="B648" s="1309" t="s">
        <v>2147</v>
      </c>
      <c r="C648" s="1309" t="s">
        <v>513</v>
      </c>
      <c r="D648" s="1309" t="s">
        <v>1855</v>
      </c>
      <c r="E648" s="1309" t="s">
        <v>2090</v>
      </c>
    </row>
    <row r="649" spans="1:5" ht="12.75">
      <c r="A649" s="1309">
        <v>2400497</v>
      </c>
      <c r="B649" s="1309" t="s">
        <v>2147</v>
      </c>
      <c r="C649" s="1309" t="s">
        <v>1852</v>
      </c>
      <c r="D649" s="1309" t="s">
        <v>1853</v>
      </c>
      <c r="E649" s="1309" t="s">
        <v>2091</v>
      </c>
    </row>
    <row r="650" spans="1:5" ht="12.75">
      <c r="A650" s="1309">
        <v>2400505</v>
      </c>
      <c r="B650" s="1309" t="s">
        <v>2148</v>
      </c>
      <c r="C650" s="1309" t="s">
        <v>327</v>
      </c>
      <c r="D650" s="1309" t="s">
        <v>1849</v>
      </c>
      <c r="E650" s="1309" t="s">
        <v>2089</v>
      </c>
    </row>
    <row r="651" spans="1:5" ht="12.75">
      <c r="A651" s="1309">
        <v>2400505</v>
      </c>
      <c r="B651" s="1309" t="s">
        <v>2148</v>
      </c>
      <c r="C651" s="1309" t="s">
        <v>1852</v>
      </c>
      <c r="D651" s="1309" t="s">
        <v>1853</v>
      </c>
      <c r="E651" s="1309" t="s">
        <v>2091</v>
      </c>
    </row>
    <row r="652" spans="1:5" ht="12.75">
      <c r="A652" s="1309">
        <v>2400513</v>
      </c>
      <c r="B652" s="1309" t="s">
        <v>2149</v>
      </c>
      <c r="C652" s="1309" t="s">
        <v>327</v>
      </c>
      <c r="D652" s="1309" t="s">
        <v>1849</v>
      </c>
      <c r="E652" s="1309" t="s">
        <v>2089</v>
      </c>
    </row>
    <row r="653" spans="1:5" ht="12.75">
      <c r="A653" s="1309">
        <v>2400513</v>
      </c>
      <c r="B653" s="1309" t="s">
        <v>2149</v>
      </c>
      <c r="C653" s="1309" t="s">
        <v>1852</v>
      </c>
      <c r="D653" s="1309" t="s">
        <v>1853</v>
      </c>
      <c r="E653" s="1309" t="s">
        <v>2091</v>
      </c>
    </row>
    <row r="654" spans="1:5" ht="12.75">
      <c r="A654" s="1309">
        <v>2400521</v>
      </c>
      <c r="B654" s="1309" t="s">
        <v>2150</v>
      </c>
      <c r="C654" s="1309" t="s">
        <v>327</v>
      </c>
      <c r="D654" s="1309" t="s">
        <v>1849</v>
      </c>
      <c r="E654" s="1309" t="s">
        <v>2089</v>
      </c>
    </row>
    <row r="655" spans="1:5" ht="12.75">
      <c r="A655" s="1309">
        <v>2400521</v>
      </c>
      <c r="B655" s="1309" t="s">
        <v>2150</v>
      </c>
      <c r="C655" s="1309" t="s">
        <v>1852</v>
      </c>
      <c r="D655" s="1309" t="s">
        <v>1853</v>
      </c>
      <c r="E655" s="1309" t="s">
        <v>2091</v>
      </c>
    </row>
    <row r="656" spans="1:5" ht="12.75">
      <c r="A656" s="1309">
        <v>2400539</v>
      </c>
      <c r="B656" s="1309" t="s">
        <v>2151</v>
      </c>
      <c r="C656" s="1309" t="s">
        <v>327</v>
      </c>
      <c r="D656" s="1309" t="s">
        <v>1849</v>
      </c>
      <c r="E656" s="1309" t="s">
        <v>2089</v>
      </c>
    </row>
    <row r="657" spans="1:5" ht="12.75">
      <c r="A657" s="1309">
        <v>2400539</v>
      </c>
      <c r="B657" s="1309" t="s">
        <v>2151</v>
      </c>
      <c r="C657" s="1309" t="s">
        <v>1852</v>
      </c>
      <c r="D657" s="1309" t="s">
        <v>1853</v>
      </c>
      <c r="E657" s="1309" t="s">
        <v>2091</v>
      </c>
    </row>
    <row r="658" spans="1:5" ht="12.75">
      <c r="A658" s="1309">
        <v>2400547</v>
      </c>
      <c r="B658" s="1309" t="s">
        <v>2152</v>
      </c>
      <c r="C658" s="1309" t="s">
        <v>327</v>
      </c>
      <c r="D658" s="1309" t="s">
        <v>1849</v>
      </c>
      <c r="E658" s="1309" t="s">
        <v>2089</v>
      </c>
    </row>
    <row r="659" spans="1:5" ht="12.75">
      <c r="A659" s="1309">
        <v>2400547</v>
      </c>
      <c r="B659" s="1309" t="s">
        <v>2152</v>
      </c>
      <c r="C659" s="1309" t="s">
        <v>513</v>
      </c>
      <c r="D659" s="1309" t="s">
        <v>1855</v>
      </c>
      <c r="E659" s="1309" t="s">
        <v>2090</v>
      </c>
    </row>
    <row r="660" spans="1:5" ht="12.75">
      <c r="A660" s="1309">
        <v>2400547</v>
      </c>
      <c r="B660" s="1309" t="s">
        <v>2152</v>
      </c>
      <c r="C660" s="1309" t="s">
        <v>1852</v>
      </c>
      <c r="D660" s="1309" t="s">
        <v>1853</v>
      </c>
      <c r="E660" s="1309" t="s">
        <v>2091</v>
      </c>
    </row>
    <row r="661" spans="1:5" ht="12.75">
      <c r="A661" s="1309">
        <v>2400554</v>
      </c>
      <c r="B661" s="1309" t="s">
        <v>2153</v>
      </c>
      <c r="C661" s="1309" t="s">
        <v>327</v>
      </c>
      <c r="D661" s="1309" t="s">
        <v>1849</v>
      </c>
      <c r="E661" s="1309" t="s">
        <v>2089</v>
      </c>
    </row>
    <row r="662" spans="1:5" ht="12.75">
      <c r="A662" s="1309">
        <v>2400554</v>
      </c>
      <c r="B662" s="1309" t="s">
        <v>2153</v>
      </c>
      <c r="C662" s="1309" t="s">
        <v>513</v>
      </c>
      <c r="D662" s="1309" t="s">
        <v>1855</v>
      </c>
      <c r="E662" s="1309" t="s">
        <v>2090</v>
      </c>
    </row>
    <row r="663" spans="1:5" ht="12.75">
      <c r="A663" s="1309">
        <v>2400554</v>
      </c>
      <c r="B663" s="1309" t="s">
        <v>2153</v>
      </c>
      <c r="C663" s="1309" t="s">
        <v>1852</v>
      </c>
      <c r="D663" s="1309" t="s">
        <v>1853</v>
      </c>
      <c r="E663" s="1309" t="s">
        <v>2091</v>
      </c>
    </row>
    <row r="664" spans="1:5" ht="12.75">
      <c r="A664" s="1309">
        <v>2400562</v>
      </c>
      <c r="B664" s="1309" t="s">
        <v>2154</v>
      </c>
      <c r="C664" s="1309" t="s">
        <v>327</v>
      </c>
      <c r="D664" s="1309" t="s">
        <v>1849</v>
      </c>
      <c r="E664" s="1309" t="s">
        <v>2089</v>
      </c>
    </row>
    <row r="665" spans="1:5" ht="12.75">
      <c r="A665" s="1309">
        <v>2400562</v>
      </c>
      <c r="B665" s="1309" t="s">
        <v>2154</v>
      </c>
      <c r="C665" s="1309" t="s">
        <v>1852</v>
      </c>
      <c r="D665" s="1309" t="s">
        <v>1853</v>
      </c>
      <c r="E665" s="1309" t="s">
        <v>2091</v>
      </c>
    </row>
    <row r="666" spans="1:5" ht="12.75">
      <c r="A666" s="1309">
        <v>2400570</v>
      </c>
      <c r="B666" s="1309" t="s">
        <v>2155</v>
      </c>
      <c r="C666" s="1309" t="s">
        <v>327</v>
      </c>
      <c r="D666" s="1309" t="s">
        <v>1849</v>
      </c>
      <c r="E666" s="1309" t="s">
        <v>2089</v>
      </c>
    </row>
    <row r="667" spans="1:5" ht="12.75">
      <c r="A667" s="1309">
        <v>2400570</v>
      </c>
      <c r="B667" s="1309" t="s">
        <v>2155</v>
      </c>
      <c r="C667" s="1309" t="s">
        <v>1852</v>
      </c>
      <c r="D667" s="1309" t="s">
        <v>1853</v>
      </c>
      <c r="E667" s="1309" t="s">
        <v>2091</v>
      </c>
    </row>
    <row r="668" spans="1:5" ht="12.75">
      <c r="A668" s="1309">
        <v>2400588</v>
      </c>
      <c r="B668" s="1309" t="s">
        <v>2156</v>
      </c>
      <c r="C668" s="1309" t="s">
        <v>327</v>
      </c>
      <c r="D668" s="1309" t="s">
        <v>1849</v>
      </c>
      <c r="E668" s="1309" t="s">
        <v>2089</v>
      </c>
    </row>
    <row r="669" spans="1:5" ht="12.75">
      <c r="A669" s="1309">
        <v>2400588</v>
      </c>
      <c r="B669" s="1309" t="s">
        <v>2156</v>
      </c>
      <c r="C669" s="1309" t="s">
        <v>1852</v>
      </c>
      <c r="D669" s="1309" t="s">
        <v>1853</v>
      </c>
      <c r="E669" s="1309" t="s">
        <v>2091</v>
      </c>
    </row>
    <row r="670" spans="1:5" ht="12.75">
      <c r="A670" s="1309">
        <v>2400596</v>
      </c>
      <c r="B670" s="1309" t="s">
        <v>2157</v>
      </c>
      <c r="C670" s="1309" t="s">
        <v>327</v>
      </c>
      <c r="D670" s="1309" t="s">
        <v>1849</v>
      </c>
      <c r="E670" s="1309" t="s">
        <v>2089</v>
      </c>
    </row>
    <row r="671" spans="1:5" ht="12.75">
      <c r="A671" s="1309">
        <v>2400596</v>
      </c>
      <c r="B671" s="1309" t="s">
        <v>2157</v>
      </c>
      <c r="C671" s="1309" t="s">
        <v>1852</v>
      </c>
      <c r="D671" s="1309" t="s">
        <v>1853</v>
      </c>
      <c r="E671" s="1309" t="s">
        <v>2091</v>
      </c>
    </row>
    <row r="672" spans="1:5" ht="12.75">
      <c r="A672" s="1309">
        <v>2400604</v>
      </c>
      <c r="B672" s="1309" t="s">
        <v>2158</v>
      </c>
      <c r="C672" s="1309" t="s">
        <v>327</v>
      </c>
      <c r="D672" s="1309" t="s">
        <v>1849</v>
      </c>
      <c r="E672" s="1309" t="s">
        <v>2089</v>
      </c>
    </row>
    <row r="673" spans="1:5" ht="12.75">
      <c r="A673" s="1309">
        <v>2400604</v>
      </c>
      <c r="B673" s="1309" t="s">
        <v>2158</v>
      </c>
      <c r="C673" s="1309" t="s">
        <v>1852</v>
      </c>
      <c r="D673" s="1309" t="s">
        <v>1853</v>
      </c>
      <c r="E673" s="1309" t="s">
        <v>2091</v>
      </c>
    </row>
    <row r="674" spans="1:5" ht="12.75">
      <c r="A674" s="1309">
        <v>2400612</v>
      </c>
      <c r="B674" s="1309" t="s">
        <v>2159</v>
      </c>
      <c r="C674" s="1309" t="s">
        <v>327</v>
      </c>
      <c r="D674" s="1309" t="s">
        <v>1849</v>
      </c>
      <c r="E674" s="1309" t="s">
        <v>2089</v>
      </c>
    </row>
    <row r="675" spans="1:5" ht="12.75">
      <c r="A675" s="1309">
        <v>2400612</v>
      </c>
      <c r="B675" s="1309" t="s">
        <v>2159</v>
      </c>
      <c r="C675" s="1309" t="s">
        <v>1852</v>
      </c>
      <c r="D675" s="1309" t="s">
        <v>1853</v>
      </c>
      <c r="E675" s="1309" t="s">
        <v>2091</v>
      </c>
    </row>
    <row r="676" spans="1:5" ht="12.75">
      <c r="A676" s="1309">
        <v>2400620</v>
      </c>
      <c r="B676" s="1309" t="s">
        <v>2160</v>
      </c>
      <c r="C676" s="1309" t="s">
        <v>327</v>
      </c>
      <c r="D676" s="1309" t="s">
        <v>1849</v>
      </c>
      <c r="E676" s="1309" t="s">
        <v>2089</v>
      </c>
    </row>
    <row r="677" spans="1:5" ht="12.75">
      <c r="A677" s="1309">
        <v>2400620</v>
      </c>
      <c r="B677" s="1309" t="s">
        <v>2160</v>
      </c>
      <c r="C677" s="1309" t="s">
        <v>1852</v>
      </c>
      <c r="D677" s="1309" t="s">
        <v>1853</v>
      </c>
      <c r="E677" s="1309" t="s">
        <v>2091</v>
      </c>
    </row>
    <row r="678" spans="1:5" ht="12.75">
      <c r="A678" s="1309">
        <v>2400638</v>
      </c>
      <c r="B678" s="1309" t="s">
        <v>2161</v>
      </c>
      <c r="C678" s="1309" t="s">
        <v>327</v>
      </c>
      <c r="D678" s="1309" t="s">
        <v>1849</v>
      </c>
      <c r="E678" s="1309" t="s">
        <v>2089</v>
      </c>
    </row>
    <row r="679" spans="1:5" ht="12.75">
      <c r="A679" s="1309">
        <v>2400638</v>
      </c>
      <c r="B679" s="1309" t="s">
        <v>2161</v>
      </c>
      <c r="C679" s="1309" t="s">
        <v>513</v>
      </c>
      <c r="D679" s="1309" t="s">
        <v>1855</v>
      </c>
      <c r="E679" s="1309" t="s">
        <v>2090</v>
      </c>
    </row>
    <row r="680" spans="1:5" ht="12.75">
      <c r="A680" s="1309">
        <v>2400638</v>
      </c>
      <c r="B680" s="1309" t="s">
        <v>2161</v>
      </c>
      <c r="C680" s="1309" t="s">
        <v>1852</v>
      </c>
      <c r="D680" s="1309" t="s">
        <v>1853</v>
      </c>
      <c r="E680" s="1309" t="s">
        <v>2091</v>
      </c>
    </row>
    <row r="681" spans="1:5" ht="12.75">
      <c r="A681" s="1309">
        <v>2400646</v>
      </c>
      <c r="B681" s="1309" t="s">
        <v>2162</v>
      </c>
      <c r="C681" s="1309" t="s">
        <v>327</v>
      </c>
      <c r="D681" s="1309" t="s">
        <v>1849</v>
      </c>
      <c r="E681" s="1309" t="s">
        <v>2089</v>
      </c>
    </row>
    <row r="682" spans="1:5" ht="12.75">
      <c r="A682" s="1309">
        <v>2400646</v>
      </c>
      <c r="B682" s="1309" t="s">
        <v>2162</v>
      </c>
      <c r="C682" s="1309" t="s">
        <v>513</v>
      </c>
      <c r="D682" s="1309" t="s">
        <v>1855</v>
      </c>
      <c r="E682" s="1309" t="s">
        <v>2090</v>
      </c>
    </row>
    <row r="683" spans="1:5" ht="12.75">
      <c r="A683" s="1309">
        <v>2400646</v>
      </c>
      <c r="B683" s="1309" t="s">
        <v>2162</v>
      </c>
      <c r="C683" s="1309" t="s">
        <v>1852</v>
      </c>
      <c r="D683" s="1309" t="s">
        <v>1853</v>
      </c>
      <c r="E683" s="1309" t="s">
        <v>2091</v>
      </c>
    </row>
    <row r="684" spans="1:5" ht="12.75">
      <c r="A684" s="1309">
        <v>2400653</v>
      </c>
      <c r="B684" s="1309" t="s">
        <v>2163</v>
      </c>
      <c r="C684" s="1309" t="s">
        <v>327</v>
      </c>
      <c r="D684" s="1309" t="s">
        <v>1849</v>
      </c>
      <c r="E684" s="1309" t="s">
        <v>2089</v>
      </c>
    </row>
    <row r="685" spans="1:5" ht="12.75">
      <c r="A685" s="1309">
        <v>2400653</v>
      </c>
      <c r="B685" s="1309" t="s">
        <v>2163</v>
      </c>
      <c r="C685" s="1309" t="s">
        <v>513</v>
      </c>
      <c r="D685" s="1309" t="s">
        <v>1855</v>
      </c>
      <c r="E685" s="1309" t="s">
        <v>2090</v>
      </c>
    </row>
    <row r="686" spans="1:5" ht="12.75">
      <c r="A686" s="1309">
        <v>2400653</v>
      </c>
      <c r="B686" s="1309" t="s">
        <v>2163</v>
      </c>
      <c r="C686" s="1309" t="s">
        <v>1852</v>
      </c>
      <c r="D686" s="1309" t="s">
        <v>1853</v>
      </c>
      <c r="E686" s="1309" t="s">
        <v>2091</v>
      </c>
    </row>
    <row r="687" spans="1:5" ht="12.75">
      <c r="A687" s="1309">
        <v>2400661</v>
      </c>
      <c r="B687" s="1309" t="s">
        <v>2164</v>
      </c>
      <c r="C687" s="1309" t="s">
        <v>327</v>
      </c>
      <c r="D687" s="1309" t="s">
        <v>1849</v>
      </c>
      <c r="E687" s="1309" t="s">
        <v>2089</v>
      </c>
    </row>
    <row r="688" spans="1:5" ht="12.75">
      <c r="A688" s="1309">
        <v>2400661</v>
      </c>
      <c r="B688" s="1309" t="s">
        <v>2164</v>
      </c>
      <c r="C688" s="1309" t="s">
        <v>1852</v>
      </c>
      <c r="D688" s="1309" t="s">
        <v>1853</v>
      </c>
      <c r="E688" s="1309" t="s">
        <v>2091</v>
      </c>
    </row>
    <row r="689" spans="1:5" ht="12.75">
      <c r="A689" s="1309">
        <v>2400679</v>
      </c>
      <c r="B689" s="1309" t="s">
        <v>2165</v>
      </c>
      <c r="C689" s="1309" t="s">
        <v>327</v>
      </c>
      <c r="D689" s="1309" t="s">
        <v>1849</v>
      </c>
      <c r="E689" s="1309" t="s">
        <v>2089</v>
      </c>
    </row>
    <row r="690" spans="1:5" ht="12.75">
      <c r="A690" s="1309">
        <v>2400679</v>
      </c>
      <c r="B690" s="1309" t="s">
        <v>2165</v>
      </c>
      <c r="C690" s="1309" t="s">
        <v>513</v>
      </c>
      <c r="D690" s="1309" t="s">
        <v>1855</v>
      </c>
      <c r="E690" s="1309" t="s">
        <v>2090</v>
      </c>
    </row>
    <row r="691" spans="1:5" ht="12.75">
      <c r="A691" s="1309">
        <v>2400679</v>
      </c>
      <c r="B691" s="1309" t="s">
        <v>2165</v>
      </c>
      <c r="C691" s="1309" t="s">
        <v>1852</v>
      </c>
      <c r="D691" s="1309" t="s">
        <v>1853</v>
      </c>
      <c r="E691" s="1309" t="s">
        <v>2091</v>
      </c>
    </row>
    <row r="692" spans="1:5" ht="12.75">
      <c r="A692" s="1309">
        <v>2400687</v>
      </c>
      <c r="B692" s="1309" t="s">
        <v>2166</v>
      </c>
      <c r="C692" s="1309" t="s">
        <v>327</v>
      </c>
      <c r="D692" s="1309" t="s">
        <v>1849</v>
      </c>
      <c r="E692" s="1309" t="s">
        <v>2089</v>
      </c>
    </row>
    <row r="693" spans="1:5" ht="12.75">
      <c r="A693" s="1309">
        <v>2400687</v>
      </c>
      <c r="B693" s="1309" t="s">
        <v>2166</v>
      </c>
      <c r="C693" s="1309" t="s">
        <v>1852</v>
      </c>
      <c r="D693" s="1309" t="s">
        <v>1853</v>
      </c>
      <c r="E693" s="1309" t="s">
        <v>2091</v>
      </c>
    </row>
    <row r="694" spans="1:5" ht="12.75">
      <c r="A694" s="1309">
        <v>2400695</v>
      </c>
      <c r="B694" s="1309" t="s">
        <v>2167</v>
      </c>
      <c r="C694" s="1309" t="s">
        <v>327</v>
      </c>
      <c r="D694" s="1309" t="s">
        <v>1849</v>
      </c>
      <c r="E694" s="1309" t="s">
        <v>2089</v>
      </c>
    </row>
    <row r="695" spans="1:5" ht="12.75">
      <c r="A695" s="1309">
        <v>2400695</v>
      </c>
      <c r="B695" s="1309" t="s">
        <v>2167</v>
      </c>
      <c r="C695" s="1309" t="s">
        <v>1852</v>
      </c>
      <c r="D695" s="1309" t="s">
        <v>1853</v>
      </c>
      <c r="E695" s="1309" t="s">
        <v>2091</v>
      </c>
    </row>
    <row r="696" spans="1:5" ht="12.75">
      <c r="A696" s="1309">
        <v>2400703</v>
      </c>
      <c r="B696" s="1309" t="s">
        <v>2168</v>
      </c>
      <c r="C696" s="1309" t="s">
        <v>327</v>
      </c>
      <c r="D696" s="1309" t="s">
        <v>1849</v>
      </c>
      <c r="E696" s="1309" t="s">
        <v>2089</v>
      </c>
    </row>
    <row r="697" spans="1:5" ht="12.75">
      <c r="A697" s="1309">
        <v>2400703</v>
      </c>
      <c r="B697" s="1309" t="s">
        <v>2168</v>
      </c>
      <c r="C697" s="1309" t="s">
        <v>1852</v>
      </c>
      <c r="D697" s="1309" t="s">
        <v>1853</v>
      </c>
      <c r="E697" s="1309" t="s">
        <v>2091</v>
      </c>
    </row>
    <row r="698" spans="1:5" ht="12.75">
      <c r="A698" s="1309">
        <v>2400711</v>
      </c>
      <c r="B698" s="1309" t="s">
        <v>2169</v>
      </c>
      <c r="C698" s="1309" t="s">
        <v>327</v>
      </c>
      <c r="D698" s="1309" t="s">
        <v>1849</v>
      </c>
      <c r="E698" s="1309" t="s">
        <v>2089</v>
      </c>
    </row>
    <row r="699" spans="1:5" ht="12.75">
      <c r="A699" s="1309">
        <v>2400711</v>
      </c>
      <c r="B699" s="1309" t="s">
        <v>2169</v>
      </c>
      <c r="C699" s="1309" t="s">
        <v>1852</v>
      </c>
      <c r="D699" s="1309" t="s">
        <v>1853</v>
      </c>
      <c r="E699" s="1309" t="s">
        <v>2091</v>
      </c>
    </row>
    <row r="700" spans="1:5" ht="12.75">
      <c r="A700" s="1309">
        <v>2400729</v>
      </c>
      <c r="B700" s="1309" t="s">
        <v>2170</v>
      </c>
      <c r="C700" s="1309" t="s">
        <v>327</v>
      </c>
      <c r="D700" s="1309" t="s">
        <v>1849</v>
      </c>
      <c r="E700" s="1309" t="s">
        <v>2089</v>
      </c>
    </row>
    <row r="701" spans="1:5" ht="12.75">
      <c r="A701" s="1309">
        <v>2400729</v>
      </c>
      <c r="B701" s="1309" t="s">
        <v>2171</v>
      </c>
      <c r="C701" s="1309" t="s">
        <v>1852</v>
      </c>
      <c r="D701" s="1309" t="s">
        <v>1853</v>
      </c>
      <c r="E701" s="1309" t="s">
        <v>2091</v>
      </c>
    </row>
    <row r="702" spans="1:5" ht="12.75">
      <c r="A702" s="1309">
        <v>2400737</v>
      </c>
      <c r="B702" s="1309" t="s">
        <v>2172</v>
      </c>
      <c r="C702" s="1309" t="s">
        <v>327</v>
      </c>
      <c r="D702" s="1309" t="s">
        <v>1849</v>
      </c>
      <c r="E702" s="1309" t="s">
        <v>2089</v>
      </c>
    </row>
    <row r="703" spans="1:5" ht="12.75">
      <c r="A703" s="1309">
        <v>2400737</v>
      </c>
      <c r="B703" s="1309" t="s">
        <v>2172</v>
      </c>
      <c r="C703" s="1309" t="s">
        <v>1852</v>
      </c>
      <c r="D703" s="1309" t="s">
        <v>1853</v>
      </c>
      <c r="E703" s="1309" t="s">
        <v>2091</v>
      </c>
    </row>
    <row r="704" spans="1:5" ht="12.75">
      <c r="A704" s="1309">
        <v>2400745</v>
      </c>
      <c r="B704" s="1309" t="s">
        <v>2173</v>
      </c>
      <c r="C704" s="1309" t="s">
        <v>327</v>
      </c>
      <c r="D704" s="1309" t="s">
        <v>1849</v>
      </c>
      <c r="E704" s="1309" t="s">
        <v>2089</v>
      </c>
    </row>
    <row r="705" spans="1:5" ht="12.75">
      <c r="A705" s="1309">
        <v>2400745</v>
      </c>
      <c r="B705" s="1309" t="s">
        <v>2173</v>
      </c>
      <c r="C705" s="1309" t="s">
        <v>1852</v>
      </c>
      <c r="D705" s="1309" t="s">
        <v>1853</v>
      </c>
      <c r="E705" s="1309" t="s">
        <v>2091</v>
      </c>
    </row>
    <row r="706" spans="1:5" ht="12.75">
      <c r="A706" s="1309">
        <v>2400752</v>
      </c>
      <c r="B706" s="1309" t="s">
        <v>2174</v>
      </c>
      <c r="C706" s="1309" t="s">
        <v>327</v>
      </c>
      <c r="D706" s="1309" t="s">
        <v>1849</v>
      </c>
      <c r="E706" s="1309" t="s">
        <v>2089</v>
      </c>
    </row>
    <row r="707" spans="1:5" ht="12.75">
      <c r="A707" s="1309">
        <v>2400752</v>
      </c>
      <c r="B707" s="1309" t="s">
        <v>2174</v>
      </c>
      <c r="C707" s="1309" t="s">
        <v>1852</v>
      </c>
      <c r="D707" s="1309" t="s">
        <v>1853</v>
      </c>
      <c r="E707" s="1309" t="s">
        <v>2091</v>
      </c>
    </row>
    <row r="708" spans="1:5" ht="12.75">
      <c r="A708" s="1309">
        <v>2400760</v>
      </c>
      <c r="B708" s="1309" t="s">
        <v>2175</v>
      </c>
      <c r="C708" s="1309" t="s">
        <v>327</v>
      </c>
      <c r="D708" s="1309" t="s">
        <v>1849</v>
      </c>
      <c r="E708" s="1309" t="s">
        <v>2089</v>
      </c>
    </row>
    <row r="709" spans="1:5" ht="12.75">
      <c r="A709" s="1309">
        <v>2400760</v>
      </c>
      <c r="B709" s="1309" t="s">
        <v>2176</v>
      </c>
      <c r="C709" s="1309" t="s">
        <v>1852</v>
      </c>
      <c r="D709" s="1309" t="s">
        <v>1853</v>
      </c>
      <c r="E709" s="1309" t="s">
        <v>2091</v>
      </c>
    </row>
    <row r="710" spans="1:5" ht="12.75">
      <c r="A710" s="1309">
        <v>2400778</v>
      </c>
      <c r="B710" s="1309" t="s">
        <v>2177</v>
      </c>
      <c r="C710" s="1309" t="s">
        <v>327</v>
      </c>
      <c r="D710" s="1309" t="s">
        <v>1849</v>
      </c>
      <c r="E710" s="1309" t="s">
        <v>2089</v>
      </c>
    </row>
    <row r="711" spans="1:5" ht="12.75">
      <c r="A711" s="1309">
        <v>2400778</v>
      </c>
      <c r="B711" s="1309" t="s">
        <v>2177</v>
      </c>
      <c r="C711" s="1309" t="s">
        <v>1852</v>
      </c>
      <c r="D711" s="1309" t="s">
        <v>1853</v>
      </c>
      <c r="E711" s="1309" t="s">
        <v>2091</v>
      </c>
    </row>
    <row r="712" spans="1:5" ht="12.75">
      <c r="A712" s="1309">
        <v>2400786</v>
      </c>
      <c r="B712" s="1309" t="s">
        <v>2178</v>
      </c>
      <c r="C712" s="1309" t="s">
        <v>327</v>
      </c>
      <c r="D712" s="1309" t="s">
        <v>1849</v>
      </c>
      <c r="E712" s="1309" t="s">
        <v>2089</v>
      </c>
    </row>
    <row r="713" spans="1:5" ht="12.75">
      <c r="A713" s="1309">
        <v>2400786</v>
      </c>
      <c r="B713" s="1309" t="s">
        <v>2178</v>
      </c>
      <c r="C713" s="1309" t="s">
        <v>1852</v>
      </c>
      <c r="D713" s="1309" t="s">
        <v>1853</v>
      </c>
      <c r="E713" s="1309" t="s">
        <v>2091</v>
      </c>
    </row>
    <row r="714" spans="1:5" ht="12.75">
      <c r="A714" s="1309">
        <v>2400794</v>
      </c>
      <c r="B714" s="1309" t="s">
        <v>2179</v>
      </c>
      <c r="C714" s="1309" t="s">
        <v>327</v>
      </c>
      <c r="D714" s="1309" t="s">
        <v>1849</v>
      </c>
      <c r="E714" s="1309" t="s">
        <v>2089</v>
      </c>
    </row>
    <row r="715" spans="1:5" ht="12.75">
      <c r="A715" s="1309">
        <v>2400794</v>
      </c>
      <c r="B715" s="1309" t="s">
        <v>2179</v>
      </c>
      <c r="C715" s="1309" t="s">
        <v>1852</v>
      </c>
      <c r="D715" s="1309" t="s">
        <v>1853</v>
      </c>
      <c r="E715" s="1309" t="s">
        <v>2091</v>
      </c>
    </row>
    <row r="716" spans="1:5" ht="12.75">
      <c r="A716" s="1309">
        <v>2400802</v>
      </c>
      <c r="B716" s="1310" t="s">
        <v>2180</v>
      </c>
      <c r="C716" s="1309" t="s">
        <v>327</v>
      </c>
      <c r="D716" s="1309" t="s">
        <v>1849</v>
      </c>
      <c r="E716" s="1309" t="s">
        <v>2089</v>
      </c>
    </row>
    <row r="717" spans="1:5" ht="12.75">
      <c r="A717" s="1309">
        <v>2400802</v>
      </c>
      <c r="B717" s="1310" t="s">
        <v>2181</v>
      </c>
      <c r="C717" s="1309" t="s">
        <v>1852</v>
      </c>
      <c r="D717" s="1309" t="s">
        <v>1853</v>
      </c>
      <c r="E717" s="1309" t="s">
        <v>2091</v>
      </c>
    </row>
    <row r="718" spans="1:5" ht="12.75">
      <c r="A718" s="1309">
        <v>2400810</v>
      </c>
      <c r="B718" s="1309" t="s">
        <v>2182</v>
      </c>
      <c r="C718" s="1309" t="s">
        <v>327</v>
      </c>
      <c r="D718" s="1309" t="s">
        <v>1849</v>
      </c>
      <c r="E718" s="1309" t="s">
        <v>2183</v>
      </c>
    </row>
    <row r="719" spans="1:5" ht="12.75">
      <c r="A719" s="1309">
        <v>2400810</v>
      </c>
      <c r="B719" s="1309" t="s">
        <v>2184</v>
      </c>
      <c r="C719" s="1309" t="s">
        <v>1852</v>
      </c>
      <c r="D719" s="1309" t="s">
        <v>1853</v>
      </c>
      <c r="E719" s="1309" t="s">
        <v>2091</v>
      </c>
    </row>
    <row r="720" spans="1:5" ht="12.75">
      <c r="A720" s="1309">
        <v>2400828</v>
      </c>
      <c r="B720" s="1309" t="s">
        <v>2185</v>
      </c>
      <c r="C720" s="1309" t="s">
        <v>327</v>
      </c>
      <c r="D720" s="1309" t="s">
        <v>1849</v>
      </c>
      <c r="E720" s="1309" t="s">
        <v>2183</v>
      </c>
    </row>
    <row r="721" spans="1:5" ht="12.75">
      <c r="A721" s="1309">
        <v>2400828</v>
      </c>
      <c r="B721" s="1309" t="s">
        <v>2185</v>
      </c>
      <c r="C721" s="1309" t="s">
        <v>1852</v>
      </c>
      <c r="D721" s="1309" t="s">
        <v>1853</v>
      </c>
      <c r="E721" s="1309" t="s">
        <v>2091</v>
      </c>
    </row>
    <row r="722" spans="1:5" ht="12.75">
      <c r="A722" s="1309">
        <v>2400836</v>
      </c>
      <c r="B722" s="1309" t="s">
        <v>2186</v>
      </c>
      <c r="C722" s="1309" t="s">
        <v>327</v>
      </c>
      <c r="D722" s="1309" t="s">
        <v>1849</v>
      </c>
      <c r="E722" s="1309" t="s">
        <v>2183</v>
      </c>
    </row>
    <row r="723" spans="1:5" ht="12.75">
      <c r="A723" s="1309">
        <v>2400836</v>
      </c>
      <c r="B723" s="1309" t="s">
        <v>2186</v>
      </c>
      <c r="C723" s="1309" t="s">
        <v>513</v>
      </c>
      <c r="D723" s="1309" t="s">
        <v>1855</v>
      </c>
      <c r="E723" s="1309" t="s">
        <v>2090</v>
      </c>
    </row>
    <row r="724" spans="1:5" ht="12.75">
      <c r="A724" s="1309">
        <v>2400836</v>
      </c>
      <c r="B724" s="1309" t="s">
        <v>2186</v>
      </c>
      <c r="C724" s="1309" t="s">
        <v>1852</v>
      </c>
      <c r="D724" s="1309" t="s">
        <v>1853</v>
      </c>
      <c r="E724" s="1309" t="s">
        <v>2091</v>
      </c>
    </row>
    <row r="725" spans="1:5" ht="12.75">
      <c r="A725" s="1309">
        <v>2400844</v>
      </c>
      <c r="B725" s="1309" t="s">
        <v>2187</v>
      </c>
      <c r="C725" s="1309" t="s">
        <v>327</v>
      </c>
      <c r="D725" s="1309" t="s">
        <v>1849</v>
      </c>
      <c r="E725" s="1309" t="s">
        <v>2183</v>
      </c>
    </row>
    <row r="726" spans="1:5" ht="12.75">
      <c r="A726" s="1309">
        <v>2400844</v>
      </c>
      <c r="B726" s="1309" t="s">
        <v>2187</v>
      </c>
      <c r="C726" s="1309" t="s">
        <v>1852</v>
      </c>
      <c r="D726" s="1309" t="s">
        <v>1853</v>
      </c>
      <c r="E726" s="1309" t="s">
        <v>2091</v>
      </c>
    </row>
    <row r="727" spans="1:5" ht="12.75">
      <c r="A727" s="1309">
        <v>2400851</v>
      </c>
      <c r="B727" s="1309" t="s">
        <v>2188</v>
      </c>
      <c r="C727" s="1309" t="s">
        <v>327</v>
      </c>
      <c r="D727" s="1309" t="s">
        <v>1849</v>
      </c>
      <c r="E727" s="1309" t="s">
        <v>2183</v>
      </c>
    </row>
    <row r="728" spans="1:5" ht="12.75">
      <c r="A728" s="1309">
        <v>2400851</v>
      </c>
      <c r="B728" s="1309" t="s">
        <v>2188</v>
      </c>
      <c r="C728" s="1309" t="s">
        <v>1852</v>
      </c>
      <c r="D728" s="1309" t="s">
        <v>1853</v>
      </c>
      <c r="E728" s="1309" t="s">
        <v>2091</v>
      </c>
    </row>
    <row r="729" spans="1:5" ht="12.75">
      <c r="A729" s="1309">
        <v>2400869</v>
      </c>
      <c r="B729" s="1309" t="s">
        <v>2189</v>
      </c>
      <c r="C729" s="1309" t="s">
        <v>327</v>
      </c>
      <c r="D729" s="1309" t="s">
        <v>1849</v>
      </c>
      <c r="E729" s="1309" t="s">
        <v>2183</v>
      </c>
    </row>
    <row r="730" spans="1:5" ht="12.75">
      <c r="A730" s="1309">
        <v>2400869</v>
      </c>
      <c r="B730" s="1309" t="s">
        <v>2189</v>
      </c>
      <c r="C730" s="1309" t="s">
        <v>1852</v>
      </c>
      <c r="D730" s="1309" t="s">
        <v>1853</v>
      </c>
      <c r="E730" s="1309" t="s">
        <v>2091</v>
      </c>
    </row>
    <row r="731" spans="1:5" ht="12.75">
      <c r="A731" s="1309">
        <v>2400877</v>
      </c>
      <c r="B731" s="1309" t="s">
        <v>2190</v>
      </c>
      <c r="C731" s="1309" t="s">
        <v>327</v>
      </c>
      <c r="D731" s="1309" t="s">
        <v>1849</v>
      </c>
      <c r="E731" s="1309" t="s">
        <v>2183</v>
      </c>
    </row>
    <row r="732" spans="1:5" ht="12.75">
      <c r="A732" s="1309">
        <v>2400877</v>
      </c>
      <c r="B732" s="1309" t="s">
        <v>2190</v>
      </c>
      <c r="C732" s="1309" t="s">
        <v>1852</v>
      </c>
      <c r="D732" s="1309" t="s">
        <v>1853</v>
      </c>
      <c r="E732" s="1309" t="s">
        <v>2091</v>
      </c>
    </row>
    <row r="733" spans="1:5" ht="12.75">
      <c r="A733" s="1309">
        <v>2400885</v>
      </c>
      <c r="B733" s="1309" t="s">
        <v>2191</v>
      </c>
      <c r="C733" s="1309" t="s">
        <v>327</v>
      </c>
      <c r="D733" s="1309" t="s">
        <v>1849</v>
      </c>
      <c r="E733" s="1309" t="s">
        <v>2183</v>
      </c>
    </row>
    <row r="734" spans="1:5" ht="12.75">
      <c r="A734" s="1309">
        <v>2400885</v>
      </c>
      <c r="B734" s="1309" t="s">
        <v>2191</v>
      </c>
      <c r="C734" s="1309" t="s">
        <v>1852</v>
      </c>
      <c r="D734" s="1309" t="s">
        <v>1853</v>
      </c>
      <c r="E734" s="1309" t="s">
        <v>2091</v>
      </c>
    </row>
    <row r="735" spans="1:5" ht="12.75">
      <c r="A735" s="1309">
        <v>2400893</v>
      </c>
      <c r="B735" s="1309" t="s">
        <v>2192</v>
      </c>
      <c r="C735" s="1309" t="s">
        <v>327</v>
      </c>
      <c r="D735" s="1309" t="s">
        <v>1849</v>
      </c>
      <c r="E735" s="1309" t="s">
        <v>2183</v>
      </c>
    </row>
    <row r="736" spans="1:5" ht="12.75">
      <c r="A736" s="1309">
        <v>2400893</v>
      </c>
      <c r="B736" s="1309" t="s">
        <v>2192</v>
      </c>
      <c r="C736" s="1309" t="s">
        <v>1852</v>
      </c>
      <c r="D736" s="1309" t="s">
        <v>1853</v>
      </c>
      <c r="E736" s="1309" t="s">
        <v>2091</v>
      </c>
    </row>
    <row r="737" spans="1:5" ht="12.75">
      <c r="A737" s="1309">
        <v>2400901</v>
      </c>
      <c r="B737" s="1309" t="s">
        <v>2193</v>
      </c>
      <c r="C737" s="1309" t="s">
        <v>327</v>
      </c>
      <c r="D737" s="1309" t="s">
        <v>1849</v>
      </c>
      <c r="E737" s="1309" t="s">
        <v>2183</v>
      </c>
    </row>
    <row r="738" spans="1:5" ht="12.75">
      <c r="A738" s="1309">
        <v>2400901</v>
      </c>
      <c r="B738" s="1309" t="s">
        <v>2193</v>
      </c>
      <c r="C738" s="1309" t="s">
        <v>1852</v>
      </c>
      <c r="D738" s="1309" t="s">
        <v>1853</v>
      </c>
      <c r="E738" s="1309" t="s">
        <v>2091</v>
      </c>
    </row>
    <row r="739" spans="1:5" ht="12.75">
      <c r="A739" s="1309">
        <v>2400919</v>
      </c>
      <c r="B739" s="1309" t="s">
        <v>2194</v>
      </c>
      <c r="C739" s="1309" t="s">
        <v>327</v>
      </c>
      <c r="D739" s="1309" t="s">
        <v>1849</v>
      </c>
      <c r="E739" s="1309" t="s">
        <v>2183</v>
      </c>
    </row>
    <row r="740" spans="1:5" ht="12.75">
      <c r="A740" s="1309">
        <v>2400919</v>
      </c>
      <c r="B740" s="1309" t="s">
        <v>2194</v>
      </c>
      <c r="C740" s="1309" t="s">
        <v>1852</v>
      </c>
      <c r="D740" s="1309" t="s">
        <v>1853</v>
      </c>
      <c r="E740" s="1309" t="s">
        <v>2091</v>
      </c>
    </row>
    <row r="741" spans="1:5" ht="12.75">
      <c r="A741" s="1309">
        <v>2400927</v>
      </c>
      <c r="B741" s="1309" t="s">
        <v>2195</v>
      </c>
      <c r="C741" s="1309" t="s">
        <v>327</v>
      </c>
      <c r="D741" s="1309" t="s">
        <v>1849</v>
      </c>
      <c r="E741" s="1309" t="s">
        <v>2183</v>
      </c>
    </row>
    <row r="742" spans="1:5" ht="12.75">
      <c r="A742" s="1309">
        <v>2400927</v>
      </c>
      <c r="B742" s="1309" t="s">
        <v>2195</v>
      </c>
      <c r="C742" s="1309" t="s">
        <v>1852</v>
      </c>
      <c r="D742" s="1309" t="s">
        <v>1853</v>
      </c>
      <c r="E742" s="1309" t="s">
        <v>2091</v>
      </c>
    </row>
    <row r="743" spans="1:5" ht="12.75">
      <c r="A743" s="1309">
        <v>2400935</v>
      </c>
      <c r="B743" s="1309" t="s">
        <v>2196</v>
      </c>
      <c r="C743" s="1309" t="s">
        <v>327</v>
      </c>
      <c r="D743" s="1309" t="s">
        <v>1849</v>
      </c>
      <c r="E743" s="1309" t="s">
        <v>2183</v>
      </c>
    </row>
    <row r="744" spans="1:5" ht="12.75">
      <c r="A744" s="1309">
        <v>2400935</v>
      </c>
      <c r="B744" s="1309" t="s">
        <v>2196</v>
      </c>
      <c r="C744" s="1309" t="s">
        <v>1852</v>
      </c>
      <c r="D744" s="1309" t="s">
        <v>1853</v>
      </c>
      <c r="E744" s="1309" t="s">
        <v>2091</v>
      </c>
    </row>
    <row r="745" spans="1:5" ht="12.75">
      <c r="A745" s="1309">
        <v>2400943</v>
      </c>
      <c r="B745" s="1309" t="s">
        <v>2197</v>
      </c>
      <c r="C745" s="1309" t="s">
        <v>327</v>
      </c>
      <c r="D745" s="1309" t="s">
        <v>1849</v>
      </c>
      <c r="E745" s="1309" t="s">
        <v>2183</v>
      </c>
    </row>
    <row r="746" spans="1:5" ht="12.75">
      <c r="A746" s="1309">
        <v>2400943</v>
      </c>
      <c r="B746" s="1309" t="s">
        <v>2197</v>
      </c>
      <c r="C746" s="1309" t="s">
        <v>1852</v>
      </c>
      <c r="D746" s="1309" t="s">
        <v>1853</v>
      </c>
      <c r="E746" s="1309" t="s">
        <v>2091</v>
      </c>
    </row>
    <row r="747" spans="1:5" ht="12.75">
      <c r="A747" s="1309">
        <v>2400950</v>
      </c>
      <c r="B747" s="1309" t="s">
        <v>2198</v>
      </c>
      <c r="C747" s="1309" t="s">
        <v>327</v>
      </c>
      <c r="D747" s="1309" t="s">
        <v>1849</v>
      </c>
      <c r="E747" s="1309" t="s">
        <v>2183</v>
      </c>
    </row>
    <row r="748" spans="1:5" ht="12.75">
      <c r="A748" s="1309">
        <v>2400950</v>
      </c>
      <c r="B748" s="1309" t="s">
        <v>2198</v>
      </c>
      <c r="C748" s="1309" t="s">
        <v>513</v>
      </c>
      <c r="D748" s="1309" t="s">
        <v>1855</v>
      </c>
      <c r="E748" s="1309" t="s">
        <v>2090</v>
      </c>
    </row>
    <row r="749" spans="1:5" ht="12.75">
      <c r="A749" s="1309">
        <v>2400950</v>
      </c>
      <c r="B749" s="1309" t="s">
        <v>2198</v>
      </c>
      <c r="C749" s="1309" t="s">
        <v>1852</v>
      </c>
      <c r="D749" s="1309" t="s">
        <v>1853</v>
      </c>
      <c r="E749" s="1309" t="s">
        <v>2091</v>
      </c>
    </row>
    <row r="750" spans="1:5" ht="12.75">
      <c r="A750" s="1309">
        <v>2400968</v>
      </c>
      <c r="B750" s="1309" t="s">
        <v>2199</v>
      </c>
      <c r="C750" s="1309" t="s">
        <v>327</v>
      </c>
      <c r="D750" s="1309" t="s">
        <v>1849</v>
      </c>
      <c r="E750" s="1309" t="s">
        <v>2183</v>
      </c>
    </row>
    <row r="751" spans="1:5" ht="12.75">
      <c r="A751" s="1309">
        <v>2400968</v>
      </c>
      <c r="B751" s="1309" t="s">
        <v>2199</v>
      </c>
      <c r="C751" s="1309" t="s">
        <v>513</v>
      </c>
      <c r="D751" s="1309" t="s">
        <v>1855</v>
      </c>
      <c r="E751" s="1309" t="s">
        <v>2090</v>
      </c>
    </row>
    <row r="752" spans="1:5" ht="12.75">
      <c r="A752" s="1309">
        <v>2400968</v>
      </c>
      <c r="B752" s="1309" t="s">
        <v>2199</v>
      </c>
      <c r="C752" s="1309" t="s">
        <v>1852</v>
      </c>
      <c r="D752" s="1309" t="s">
        <v>1853</v>
      </c>
      <c r="E752" s="1309" t="s">
        <v>2091</v>
      </c>
    </row>
    <row r="753" spans="1:5" ht="12.75">
      <c r="A753" s="1309">
        <v>2400976</v>
      </c>
      <c r="B753" s="1309" t="s">
        <v>2200</v>
      </c>
      <c r="C753" s="1309" t="s">
        <v>327</v>
      </c>
      <c r="D753" s="1309" t="s">
        <v>1849</v>
      </c>
      <c r="E753" s="1309" t="s">
        <v>2089</v>
      </c>
    </row>
    <row r="754" spans="1:5" ht="12.75">
      <c r="A754" s="1309">
        <v>2400976</v>
      </c>
      <c r="B754" s="1309" t="s">
        <v>2200</v>
      </c>
      <c r="C754" s="1309" t="s">
        <v>513</v>
      </c>
      <c r="D754" s="1309" t="s">
        <v>1855</v>
      </c>
      <c r="E754" s="1309" t="s">
        <v>2090</v>
      </c>
    </row>
    <row r="755" spans="1:5" ht="12.75">
      <c r="A755" s="1309">
        <v>2400976</v>
      </c>
      <c r="B755" s="1309" t="s">
        <v>2200</v>
      </c>
      <c r="C755" s="1309" t="s">
        <v>1852</v>
      </c>
      <c r="D755" s="1309" t="s">
        <v>1853</v>
      </c>
      <c r="E755" s="1309" t="s">
        <v>2091</v>
      </c>
    </row>
    <row r="756" spans="1:5" ht="12.75">
      <c r="A756" s="1309">
        <v>2400984</v>
      </c>
      <c r="B756" s="1309" t="s">
        <v>2201</v>
      </c>
      <c r="C756" s="1309" t="s">
        <v>327</v>
      </c>
      <c r="D756" s="1309" t="s">
        <v>1849</v>
      </c>
      <c r="E756" s="1309" t="s">
        <v>2089</v>
      </c>
    </row>
    <row r="757" spans="1:5" ht="12.75">
      <c r="A757" s="1309">
        <v>2400984</v>
      </c>
      <c r="B757" s="1309" t="s">
        <v>2201</v>
      </c>
      <c r="C757" s="1309" t="s">
        <v>513</v>
      </c>
      <c r="D757" s="1309" t="s">
        <v>1855</v>
      </c>
      <c r="E757" s="1309" t="s">
        <v>2090</v>
      </c>
    </row>
    <row r="758" spans="1:5" ht="12.75">
      <c r="A758" s="1309">
        <v>2400984</v>
      </c>
      <c r="B758" s="1309" t="s">
        <v>2201</v>
      </c>
      <c r="C758" s="1309" t="s">
        <v>1852</v>
      </c>
      <c r="D758" s="1309" t="s">
        <v>1853</v>
      </c>
      <c r="E758" s="1309" t="s">
        <v>2091</v>
      </c>
    </row>
    <row r="759" spans="1:5" ht="12.75">
      <c r="A759" s="1309">
        <v>2400992</v>
      </c>
      <c r="B759" s="1309" t="s">
        <v>2202</v>
      </c>
      <c r="C759" s="1309" t="s">
        <v>327</v>
      </c>
      <c r="D759" s="1309" t="s">
        <v>1849</v>
      </c>
      <c r="E759" s="1309" t="s">
        <v>2089</v>
      </c>
    </row>
    <row r="760" spans="1:5" ht="12.75">
      <c r="A760" s="1309">
        <v>2400992</v>
      </c>
      <c r="B760" s="1309" t="s">
        <v>2202</v>
      </c>
      <c r="C760" s="1309" t="s">
        <v>1852</v>
      </c>
      <c r="D760" s="1309" t="s">
        <v>1853</v>
      </c>
      <c r="E760" s="1309" t="s">
        <v>2091</v>
      </c>
    </row>
    <row r="761" spans="1:5" ht="12.75">
      <c r="A761" s="1309">
        <v>2401008</v>
      </c>
      <c r="B761" s="1309" t="s">
        <v>2203</v>
      </c>
      <c r="C761" s="1309" t="s">
        <v>327</v>
      </c>
      <c r="D761" s="1309" t="s">
        <v>1849</v>
      </c>
      <c r="E761" s="1309" t="s">
        <v>2089</v>
      </c>
    </row>
    <row r="762" spans="1:5" ht="12.75">
      <c r="A762" s="1309">
        <v>2401008</v>
      </c>
      <c r="B762" s="1309" t="s">
        <v>2203</v>
      </c>
      <c r="C762" s="1309" t="s">
        <v>1852</v>
      </c>
      <c r="D762" s="1309" t="s">
        <v>1853</v>
      </c>
      <c r="E762" s="1309" t="s">
        <v>2091</v>
      </c>
    </row>
    <row r="763" spans="1:5" ht="12.75">
      <c r="A763" s="1309">
        <v>2401016</v>
      </c>
      <c r="B763" s="1309" t="s">
        <v>2204</v>
      </c>
      <c r="C763" s="1309" t="s">
        <v>327</v>
      </c>
      <c r="D763" s="1309" t="s">
        <v>1849</v>
      </c>
      <c r="E763" s="1309" t="s">
        <v>2089</v>
      </c>
    </row>
    <row r="764" spans="1:5" ht="12.75">
      <c r="A764" s="1309">
        <v>2401016</v>
      </c>
      <c r="B764" s="1309" t="s">
        <v>2204</v>
      </c>
      <c r="C764" s="1309" t="s">
        <v>1852</v>
      </c>
      <c r="D764" s="1309" t="s">
        <v>1853</v>
      </c>
      <c r="E764" s="1309" t="s">
        <v>2091</v>
      </c>
    </row>
    <row r="765" spans="1:5" ht="12.75">
      <c r="A765" s="1309">
        <v>2401024</v>
      </c>
      <c r="B765" s="1309" t="s">
        <v>2205</v>
      </c>
      <c r="C765" s="1309" t="s">
        <v>327</v>
      </c>
      <c r="D765" s="1309" t="s">
        <v>1849</v>
      </c>
      <c r="E765" s="1309" t="s">
        <v>2089</v>
      </c>
    </row>
    <row r="766" spans="1:5" ht="12.75">
      <c r="A766" s="1309">
        <v>2401024</v>
      </c>
      <c r="B766" s="1309" t="s">
        <v>2205</v>
      </c>
      <c r="C766" s="1309" t="s">
        <v>1852</v>
      </c>
      <c r="D766" s="1309" t="s">
        <v>1853</v>
      </c>
      <c r="E766" s="1309" t="s">
        <v>2091</v>
      </c>
    </row>
    <row r="767" spans="1:5" ht="12.75">
      <c r="A767" s="1309">
        <v>2401032</v>
      </c>
      <c r="B767" s="1309" t="s">
        <v>2206</v>
      </c>
      <c r="C767" s="1309" t="s">
        <v>327</v>
      </c>
      <c r="D767" s="1309" t="s">
        <v>1849</v>
      </c>
      <c r="E767" s="1309" t="s">
        <v>2089</v>
      </c>
    </row>
    <row r="768" spans="1:5" ht="12.75">
      <c r="A768" s="1309">
        <v>2401032</v>
      </c>
      <c r="B768" s="1309" t="s">
        <v>2206</v>
      </c>
      <c r="C768" s="1309" t="s">
        <v>1852</v>
      </c>
      <c r="D768" s="1309" t="s">
        <v>1853</v>
      </c>
      <c r="E768" s="1309" t="s">
        <v>2091</v>
      </c>
    </row>
    <row r="769" spans="1:5" ht="12.75">
      <c r="A769" s="1309">
        <v>2401040</v>
      </c>
      <c r="B769" s="1309" t="s">
        <v>2207</v>
      </c>
      <c r="C769" s="1309" t="s">
        <v>327</v>
      </c>
      <c r="D769" s="1309" t="s">
        <v>1849</v>
      </c>
      <c r="E769" s="1309" t="s">
        <v>2089</v>
      </c>
    </row>
    <row r="770" spans="1:5" ht="12.75">
      <c r="A770" s="1309">
        <v>2401040</v>
      </c>
      <c r="B770" s="1309" t="s">
        <v>2207</v>
      </c>
      <c r="C770" s="1309" t="s">
        <v>1852</v>
      </c>
      <c r="D770" s="1309" t="s">
        <v>1853</v>
      </c>
      <c r="E770" s="1309" t="s">
        <v>2091</v>
      </c>
    </row>
    <row r="771" spans="1:5" ht="12.75">
      <c r="A771" s="1309">
        <v>2401057</v>
      </c>
      <c r="B771" s="1309" t="s">
        <v>2208</v>
      </c>
      <c r="C771" s="1309" t="s">
        <v>327</v>
      </c>
      <c r="D771" s="1309" t="s">
        <v>1849</v>
      </c>
      <c r="E771" s="1309" t="s">
        <v>2089</v>
      </c>
    </row>
    <row r="772" spans="1:5" ht="12.75">
      <c r="A772" s="1309">
        <v>2401057</v>
      </c>
      <c r="B772" s="1309" t="s">
        <v>2208</v>
      </c>
      <c r="C772" s="1309" t="s">
        <v>1852</v>
      </c>
      <c r="D772" s="1309" t="s">
        <v>1853</v>
      </c>
      <c r="E772" s="1309" t="s">
        <v>2091</v>
      </c>
    </row>
    <row r="773" spans="1:5" ht="12.75">
      <c r="A773" s="1309">
        <v>2401065</v>
      </c>
      <c r="B773" s="1309" t="s">
        <v>2209</v>
      </c>
      <c r="C773" s="1309" t="s">
        <v>327</v>
      </c>
      <c r="D773" s="1309" t="s">
        <v>1849</v>
      </c>
      <c r="E773" s="1309" t="s">
        <v>2089</v>
      </c>
    </row>
    <row r="774" spans="1:5" ht="12.75">
      <c r="A774" s="1309">
        <v>2401065</v>
      </c>
      <c r="B774" s="1309" t="s">
        <v>2209</v>
      </c>
      <c r="C774" s="1309" t="s">
        <v>1852</v>
      </c>
      <c r="D774" s="1309" t="s">
        <v>1853</v>
      </c>
      <c r="E774" s="1309" t="s">
        <v>2091</v>
      </c>
    </row>
    <row r="775" spans="1:5" ht="12.75">
      <c r="A775" s="1309">
        <v>2401073</v>
      </c>
      <c r="B775" s="1309" t="s">
        <v>2210</v>
      </c>
      <c r="C775" s="1309" t="s">
        <v>327</v>
      </c>
      <c r="D775" s="1309" t="s">
        <v>1849</v>
      </c>
      <c r="E775" s="1309" t="s">
        <v>2089</v>
      </c>
    </row>
    <row r="776" spans="1:5" ht="12.75">
      <c r="A776" s="1309">
        <v>2401073</v>
      </c>
      <c r="B776" s="1309" t="s">
        <v>2210</v>
      </c>
      <c r="C776" s="1309" t="s">
        <v>1852</v>
      </c>
      <c r="D776" s="1309" t="s">
        <v>1853</v>
      </c>
      <c r="E776" s="1309" t="s">
        <v>2091</v>
      </c>
    </row>
    <row r="777" spans="1:5" ht="12.75">
      <c r="A777" s="1309">
        <v>2401099</v>
      </c>
      <c r="B777" s="1309" t="s">
        <v>2211</v>
      </c>
      <c r="C777" s="1309" t="s">
        <v>327</v>
      </c>
      <c r="D777" s="1309" t="s">
        <v>1849</v>
      </c>
      <c r="E777" s="1309" t="s">
        <v>2089</v>
      </c>
    </row>
    <row r="778" spans="1:5" ht="12.75">
      <c r="A778" s="1309">
        <v>2401099</v>
      </c>
      <c r="B778" s="1309" t="s">
        <v>2211</v>
      </c>
      <c r="C778" s="1309" t="s">
        <v>513</v>
      </c>
      <c r="D778" s="1309" t="s">
        <v>1855</v>
      </c>
      <c r="E778" s="1309" t="s">
        <v>2090</v>
      </c>
    </row>
    <row r="779" spans="1:5" ht="12.75">
      <c r="A779" s="1309">
        <v>2401099</v>
      </c>
      <c r="B779" s="1309" t="s">
        <v>2211</v>
      </c>
      <c r="C779" s="1309" t="s">
        <v>1852</v>
      </c>
      <c r="D779" s="1309" t="s">
        <v>1853</v>
      </c>
      <c r="E779" s="1309" t="s">
        <v>2091</v>
      </c>
    </row>
    <row r="780" spans="1:5" ht="12.75">
      <c r="A780" s="1309">
        <v>2401107</v>
      </c>
      <c r="B780" s="1309" t="s">
        <v>2212</v>
      </c>
      <c r="C780" s="1309" t="s">
        <v>327</v>
      </c>
      <c r="D780" s="1309" t="s">
        <v>1849</v>
      </c>
      <c r="E780" s="1309" t="s">
        <v>2089</v>
      </c>
    </row>
    <row r="781" spans="1:5" ht="12.75">
      <c r="A781" s="1309">
        <v>2401107</v>
      </c>
      <c r="B781" s="1309" t="s">
        <v>2212</v>
      </c>
      <c r="C781" s="1309" t="s">
        <v>513</v>
      </c>
      <c r="D781" s="1309" t="s">
        <v>1855</v>
      </c>
      <c r="E781" s="1309" t="s">
        <v>2090</v>
      </c>
    </row>
    <row r="782" spans="1:5" ht="12.75">
      <c r="A782" s="1309">
        <v>2401107</v>
      </c>
      <c r="B782" s="1309" t="s">
        <v>2212</v>
      </c>
      <c r="C782" s="1309" t="s">
        <v>1852</v>
      </c>
      <c r="D782" s="1309" t="s">
        <v>1853</v>
      </c>
      <c r="E782" s="1309" t="s">
        <v>2091</v>
      </c>
    </row>
    <row r="783" spans="1:5" ht="12.75">
      <c r="A783" s="1309">
        <v>2401115</v>
      </c>
      <c r="B783" s="1309" t="s">
        <v>2213</v>
      </c>
      <c r="C783" s="1309" t="s">
        <v>327</v>
      </c>
      <c r="D783" s="1309" t="s">
        <v>1849</v>
      </c>
      <c r="E783" s="1309" t="s">
        <v>2089</v>
      </c>
    </row>
    <row r="784" spans="1:5" ht="12.75">
      <c r="A784" s="1309">
        <v>2401115</v>
      </c>
      <c r="B784" s="1309" t="s">
        <v>2213</v>
      </c>
      <c r="C784" s="1309" t="s">
        <v>1852</v>
      </c>
      <c r="D784" s="1309" t="s">
        <v>1853</v>
      </c>
      <c r="E784" s="1309" t="s">
        <v>2091</v>
      </c>
    </row>
    <row r="785" spans="1:5" ht="12.75">
      <c r="A785" s="1309">
        <v>2401123</v>
      </c>
      <c r="B785" s="1309" t="s">
        <v>2214</v>
      </c>
      <c r="C785" s="1309" t="s">
        <v>327</v>
      </c>
      <c r="D785" s="1309" t="s">
        <v>1849</v>
      </c>
      <c r="E785" s="1309" t="s">
        <v>2089</v>
      </c>
    </row>
    <row r="786" spans="1:5" ht="12.75">
      <c r="A786" s="1309">
        <v>2401123</v>
      </c>
      <c r="B786" s="1309" t="s">
        <v>2214</v>
      </c>
      <c r="C786" s="1309" t="s">
        <v>1852</v>
      </c>
      <c r="D786" s="1309" t="s">
        <v>1853</v>
      </c>
      <c r="E786" s="1309" t="s">
        <v>2091</v>
      </c>
    </row>
    <row r="787" spans="1:5" ht="12.75">
      <c r="A787" s="1309">
        <v>2401131</v>
      </c>
      <c r="B787" s="1309" t="s">
        <v>2215</v>
      </c>
      <c r="C787" s="1309" t="s">
        <v>327</v>
      </c>
      <c r="D787" s="1309" t="s">
        <v>1849</v>
      </c>
      <c r="E787" s="1309" t="s">
        <v>2089</v>
      </c>
    </row>
    <row r="788" spans="1:5" ht="12.75">
      <c r="A788" s="1309">
        <v>2401131</v>
      </c>
      <c r="B788" s="1309" t="s">
        <v>2215</v>
      </c>
      <c r="C788" s="1309" t="s">
        <v>1852</v>
      </c>
      <c r="D788" s="1309" t="s">
        <v>1853</v>
      </c>
      <c r="E788" s="1309" t="s">
        <v>2091</v>
      </c>
    </row>
    <row r="789" spans="1:5" ht="12.75">
      <c r="A789" s="1309">
        <v>2401149</v>
      </c>
      <c r="B789" s="1309" t="s">
        <v>2216</v>
      </c>
      <c r="C789" s="1309" t="s">
        <v>327</v>
      </c>
      <c r="D789" s="1309" t="s">
        <v>1849</v>
      </c>
      <c r="E789" s="1309" t="s">
        <v>2089</v>
      </c>
    </row>
    <row r="790" spans="1:5" ht="12.75">
      <c r="A790" s="1309">
        <v>2401149</v>
      </c>
      <c r="B790" s="1309" t="s">
        <v>2216</v>
      </c>
      <c r="C790" s="1309" t="s">
        <v>1852</v>
      </c>
      <c r="D790" s="1309" t="s">
        <v>1853</v>
      </c>
      <c r="E790" s="1309" t="s">
        <v>2091</v>
      </c>
    </row>
    <row r="791" spans="1:5" ht="12.75">
      <c r="A791" s="1309">
        <v>2401156</v>
      </c>
      <c r="B791" s="1309" t="s">
        <v>2217</v>
      </c>
      <c r="C791" s="1309" t="s">
        <v>327</v>
      </c>
      <c r="D791" s="1309" t="s">
        <v>1849</v>
      </c>
      <c r="E791" s="1309" t="s">
        <v>2089</v>
      </c>
    </row>
    <row r="792" spans="1:5" ht="12.75">
      <c r="A792" s="1309">
        <v>2401156</v>
      </c>
      <c r="B792" s="1309" t="s">
        <v>2217</v>
      </c>
      <c r="C792" s="1309" t="s">
        <v>1852</v>
      </c>
      <c r="D792" s="1309" t="s">
        <v>1853</v>
      </c>
      <c r="E792" s="1309" t="s">
        <v>2091</v>
      </c>
    </row>
    <row r="793" spans="1:5" ht="12.75">
      <c r="A793" s="1309">
        <v>2401164</v>
      </c>
      <c r="B793" s="1309" t="s">
        <v>2218</v>
      </c>
      <c r="C793" s="1309" t="s">
        <v>327</v>
      </c>
      <c r="D793" s="1309" t="s">
        <v>1849</v>
      </c>
      <c r="E793" s="1309" t="s">
        <v>2089</v>
      </c>
    </row>
    <row r="794" spans="1:5" ht="12.75">
      <c r="A794" s="1309">
        <v>2401164</v>
      </c>
      <c r="B794" s="1309" t="s">
        <v>2218</v>
      </c>
      <c r="C794" s="1309" t="s">
        <v>1852</v>
      </c>
      <c r="D794" s="1309" t="s">
        <v>1853</v>
      </c>
      <c r="E794" s="1309" t="s">
        <v>2091</v>
      </c>
    </row>
    <row r="795" spans="1:5" ht="12.75">
      <c r="A795" s="1309">
        <v>2401172</v>
      </c>
      <c r="B795" s="1309" t="s">
        <v>2219</v>
      </c>
      <c r="C795" s="1309" t="s">
        <v>327</v>
      </c>
      <c r="D795" s="1309" t="s">
        <v>1849</v>
      </c>
      <c r="E795" s="1309" t="s">
        <v>2089</v>
      </c>
    </row>
    <row r="796" spans="1:5" ht="12.75">
      <c r="A796" s="1309">
        <v>2401172</v>
      </c>
      <c r="B796" s="1309" t="s">
        <v>2219</v>
      </c>
      <c r="C796" s="1309" t="s">
        <v>1852</v>
      </c>
      <c r="D796" s="1309" t="s">
        <v>1853</v>
      </c>
      <c r="E796" s="1309" t="s">
        <v>2091</v>
      </c>
    </row>
    <row r="797" spans="1:5" ht="12.75">
      <c r="A797" s="1309">
        <v>2401180</v>
      </c>
      <c r="B797" s="1309" t="s">
        <v>2220</v>
      </c>
      <c r="C797" s="1309" t="s">
        <v>327</v>
      </c>
      <c r="D797" s="1309" t="s">
        <v>1849</v>
      </c>
      <c r="E797" s="1309" t="s">
        <v>2089</v>
      </c>
    </row>
    <row r="798" spans="1:5" ht="12.75">
      <c r="A798" s="1309">
        <v>2401180</v>
      </c>
      <c r="B798" s="1309" t="s">
        <v>2220</v>
      </c>
      <c r="C798" s="1309" t="s">
        <v>1852</v>
      </c>
      <c r="D798" s="1309" t="s">
        <v>1853</v>
      </c>
      <c r="E798" s="1309" t="s">
        <v>2091</v>
      </c>
    </row>
    <row r="799" spans="1:5" ht="12.75">
      <c r="A799" s="1309">
        <v>2401198</v>
      </c>
      <c r="B799" s="1309" t="s">
        <v>2221</v>
      </c>
      <c r="C799" s="1309" t="s">
        <v>327</v>
      </c>
      <c r="D799" s="1309" t="s">
        <v>1849</v>
      </c>
      <c r="E799" s="1309" t="s">
        <v>2089</v>
      </c>
    </row>
    <row r="800" spans="1:5" ht="12.75">
      <c r="A800" s="1309">
        <v>2401198</v>
      </c>
      <c r="B800" s="1309" t="s">
        <v>2221</v>
      </c>
      <c r="C800" s="1309" t="s">
        <v>1852</v>
      </c>
      <c r="D800" s="1309" t="s">
        <v>1853</v>
      </c>
      <c r="E800" s="1309" t="s">
        <v>2091</v>
      </c>
    </row>
    <row r="801" spans="1:5" ht="12.75">
      <c r="A801" s="1309">
        <v>2401206</v>
      </c>
      <c r="B801" s="1309" t="s">
        <v>2222</v>
      </c>
      <c r="C801" s="1309" t="s">
        <v>327</v>
      </c>
      <c r="D801" s="1309" t="s">
        <v>1849</v>
      </c>
      <c r="E801" s="1309" t="s">
        <v>2089</v>
      </c>
    </row>
    <row r="802" spans="1:5" ht="12.75">
      <c r="A802" s="1309">
        <v>2401206</v>
      </c>
      <c r="B802" s="1309" t="s">
        <v>2222</v>
      </c>
      <c r="C802" s="1309" t="s">
        <v>1852</v>
      </c>
      <c r="D802" s="1309" t="s">
        <v>1853</v>
      </c>
      <c r="E802" s="1309" t="s">
        <v>2091</v>
      </c>
    </row>
    <row r="803" spans="1:5" ht="12.75">
      <c r="A803" s="1309">
        <v>2401214</v>
      </c>
      <c r="B803" s="1309" t="s">
        <v>2223</v>
      </c>
      <c r="C803" s="1309" t="s">
        <v>327</v>
      </c>
      <c r="D803" s="1309" t="s">
        <v>1849</v>
      </c>
      <c r="E803" s="1309" t="s">
        <v>2089</v>
      </c>
    </row>
    <row r="804" spans="1:5" ht="12.75">
      <c r="A804" s="1309">
        <v>2401214</v>
      </c>
      <c r="B804" s="1309" t="s">
        <v>2223</v>
      </c>
      <c r="C804" s="1309" t="s">
        <v>1852</v>
      </c>
      <c r="D804" s="1309" t="s">
        <v>1853</v>
      </c>
      <c r="E804" s="1309" t="s">
        <v>2091</v>
      </c>
    </row>
    <row r="805" spans="1:5" ht="12.75">
      <c r="A805" s="1309">
        <v>2401222</v>
      </c>
      <c r="B805" s="1309" t="s">
        <v>2224</v>
      </c>
      <c r="C805" s="1309" t="s">
        <v>327</v>
      </c>
      <c r="D805" s="1309" t="s">
        <v>1849</v>
      </c>
      <c r="E805" s="1309" t="s">
        <v>2089</v>
      </c>
    </row>
    <row r="806" spans="1:5" ht="12.75">
      <c r="A806" s="1309">
        <v>2401222</v>
      </c>
      <c r="B806" s="1309" t="s">
        <v>2224</v>
      </c>
      <c r="C806" s="1309" t="s">
        <v>1852</v>
      </c>
      <c r="D806" s="1309" t="s">
        <v>1853</v>
      </c>
      <c r="E806" s="1309" t="s">
        <v>2091</v>
      </c>
    </row>
    <row r="807" spans="1:5" ht="12.75">
      <c r="A807" s="1309">
        <v>2401230</v>
      </c>
      <c r="B807" s="1309" t="s">
        <v>2225</v>
      </c>
      <c r="C807" s="1309" t="s">
        <v>327</v>
      </c>
      <c r="D807" s="1309" t="s">
        <v>1849</v>
      </c>
      <c r="E807" s="1309" t="s">
        <v>2089</v>
      </c>
    </row>
    <row r="808" spans="1:5" ht="12.75">
      <c r="A808" s="1309">
        <v>2401230</v>
      </c>
      <c r="B808" s="1309" t="s">
        <v>2225</v>
      </c>
      <c r="C808" s="1309" t="s">
        <v>1852</v>
      </c>
      <c r="D808" s="1309" t="s">
        <v>1853</v>
      </c>
      <c r="E808" s="1309" t="s">
        <v>2091</v>
      </c>
    </row>
    <row r="809" spans="1:5" ht="12.75">
      <c r="A809" s="1309">
        <v>2401248</v>
      </c>
      <c r="B809" s="1309" t="s">
        <v>2226</v>
      </c>
      <c r="C809" s="1309" t="s">
        <v>327</v>
      </c>
      <c r="D809" s="1309" t="s">
        <v>1849</v>
      </c>
      <c r="E809" s="1309" t="s">
        <v>2089</v>
      </c>
    </row>
    <row r="810" spans="1:5" ht="12.75">
      <c r="A810" s="1309">
        <v>2401248</v>
      </c>
      <c r="B810" s="1309" t="s">
        <v>2226</v>
      </c>
      <c r="C810" s="1309" t="s">
        <v>1852</v>
      </c>
      <c r="D810" s="1309" t="s">
        <v>1853</v>
      </c>
      <c r="E810" s="1309" t="s">
        <v>2091</v>
      </c>
    </row>
    <row r="811" spans="1:5" ht="12.75">
      <c r="A811" s="1309">
        <v>2401255</v>
      </c>
      <c r="B811" s="1309" t="s">
        <v>2227</v>
      </c>
      <c r="C811" s="1309" t="s">
        <v>327</v>
      </c>
      <c r="D811" s="1309" t="s">
        <v>1849</v>
      </c>
      <c r="E811" s="1309" t="s">
        <v>2089</v>
      </c>
    </row>
    <row r="812" spans="1:5" ht="12.75">
      <c r="A812" s="1309">
        <v>2401255</v>
      </c>
      <c r="B812" s="1309" t="s">
        <v>2227</v>
      </c>
      <c r="C812" s="1309" t="s">
        <v>1852</v>
      </c>
      <c r="D812" s="1309" t="s">
        <v>1853</v>
      </c>
      <c r="E812" s="1309" t="s">
        <v>2091</v>
      </c>
    </row>
    <row r="813" spans="1:5" ht="12.75">
      <c r="A813" s="1309">
        <v>2401263</v>
      </c>
      <c r="B813" s="1309" t="s">
        <v>2228</v>
      </c>
      <c r="C813" s="1309" t="s">
        <v>327</v>
      </c>
      <c r="D813" s="1309" t="s">
        <v>1849</v>
      </c>
      <c r="E813" s="1309" t="s">
        <v>2089</v>
      </c>
    </row>
    <row r="814" spans="1:5" ht="12.75">
      <c r="A814" s="1309">
        <v>2401263</v>
      </c>
      <c r="B814" s="1309" t="s">
        <v>2228</v>
      </c>
      <c r="C814" s="1309" t="s">
        <v>1852</v>
      </c>
      <c r="D814" s="1309" t="s">
        <v>1853</v>
      </c>
      <c r="E814" s="1309" t="s">
        <v>2091</v>
      </c>
    </row>
    <row r="815" spans="1:5" ht="12.75">
      <c r="A815" s="1309">
        <v>2401271</v>
      </c>
      <c r="B815" s="1309" t="s">
        <v>2229</v>
      </c>
      <c r="C815" s="1309" t="s">
        <v>327</v>
      </c>
      <c r="D815" s="1309" t="s">
        <v>1849</v>
      </c>
      <c r="E815" s="1309" t="s">
        <v>2089</v>
      </c>
    </row>
    <row r="816" spans="1:5" ht="12.75">
      <c r="A816" s="1309">
        <v>2401271</v>
      </c>
      <c r="B816" s="1309" t="s">
        <v>2229</v>
      </c>
      <c r="C816" s="1309" t="s">
        <v>1852</v>
      </c>
      <c r="D816" s="1309" t="s">
        <v>1853</v>
      </c>
      <c r="E816" s="1309" t="s">
        <v>2091</v>
      </c>
    </row>
    <row r="817" spans="1:5" ht="12.75">
      <c r="A817" s="1309">
        <v>2401289</v>
      </c>
      <c r="B817" s="1309" t="s">
        <v>2230</v>
      </c>
      <c r="C817" s="1309" t="s">
        <v>327</v>
      </c>
      <c r="D817" s="1309" t="s">
        <v>1849</v>
      </c>
      <c r="E817" s="1309" t="s">
        <v>2089</v>
      </c>
    </row>
    <row r="818" spans="1:5" ht="12.75">
      <c r="A818" s="1309">
        <v>2401289</v>
      </c>
      <c r="B818" s="1309" t="s">
        <v>2230</v>
      </c>
      <c r="C818" s="1309" t="s">
        <v>1852</v>
      </c>
      <c r="D818" s="1309" t="s">
        <v>1853</v>
      </c>
      <c r="E818" s="1309" t="s">
        <v>2091</v>
      </c>
    </row>
    <row r="819" spans="1:5" ht="12.75">
      <c r="A819" s="1309">
        <v>2401297</v>
      </c>
      <c r="B819" s="1309" t="s">
        <v>2231</v>
      </c>
      <c r="C819" s="1309" t="s">
        <v>327</v>
      </c>
      <c r="D819" s="1309" t="s">
        <v>1849</v>
      </c>
      <c r="E819" s="1309" t="s">
        <v>2089</v>
      </c>
    </row>
    <row r="820" spans="1:5" ht="12.75">
      <c r="A820" s="1309">
        <v>2401297</v>
      </c>
      <c r="B820" s="1309" t="s">
        <v>2231</v>
      </c>
      <c r="C820" s="1309" t="s">
        <v>1852</v>
      </c>
      <c r="D820" s="1309" t="s">
        <v>1853</v>
      </c>
      <c r="E820" s="1309" t="s">
        <v>2091</v>
      </c>
    </row>
    <row r="821" spans="1:5" ht="12.75">
      <c r="A821" s="1309">
        <v>2401305</v>
      </c>
      <c r="B821" s="1309" t="s">
        <v>2232</v>
      </c>
      <c r="C821" s="1309" t="s">
        <v>327</v>
      </c>
      <c r="D821" s="1309" t="s">
        <v>1849</v>
      </c>
      <c r="E821" s="1309" t="s">
        <v>2089</v>
      </c>
    </row>
    <row r="822" spans="1:5" ht="12.75">
      <c r="A822" s="1309">
        <v>2401305</v>
      </c>
      <c r="B822" s="1309" t="s">
        <v>2232</v>
      </c>
      <c r="C822" s="1309" t="s">
        <v>1852</v>
      </c>
      <c r="D822" s="1309" t="s">
        <v>1853</v>
      </c>
      <c r="E822" s="1309" t="s">
        <v>2091</v>
      </c>
    </row>
    <row r="823" spans="1:5" ht="12.75">
      <c r="A823" s="1309">
        <v>2401321</v>
      </c>
      <c r="B823" s="1309" t="s">
        <v>2233</v>
      </c>
      <c r="C823" s="1309" t="s">
        <v>327</v>
      </c>
      <c r="D823" s="1309" t="s">
        <v>1849</v>
      </c>
      <c r="E823" s="1309" t="s">
        <v>2089</v>
      </c>
    </row>
    <row r="824" spans="1:5" ht="12.75">
      <c r="A824" s="1309">
        <v>2401321</v>
      </c>
      <c r="B824" s="1309" t="s">
        <v>2233</v>
      </c>
      <c r="C824" s="1309" t="s">
        <v>1852</v>
      </c>
      <c r="D824" s="1309" t="s">
        <v>1853</v>
      </c>
      <c r="E824" s="1309" t="s">
        <v>2091</v>
      </c>
    </row>
    <row r="825" spans="1:5" ht="12.75">
      <c r="A825" s="1309">
        <v>2401339</v>
      </c>
      <c r="B825" s="1309" t="s">
        <v>2234</v>
      </c>
      <c r="C825" s="1309" t="s">
        <v>327</v>
      </c>
      <c r="D825" s="1309" t="s">
        <v>1849</v>
      </c>
      <c r="E825" s="1309" t="s">
        <v>2089</v>
      </c>
    </row>
    <row r="826" spans="1:5" ht="12.75">
      <c r="A826" s="1309">
        <v>2401339</v>
      </c>
      <c r="B826" s="1309" t="s">
        <v>2234</v>
      </c>
      <c r="C826" s="1309" t="s">
        <v>513</v>
      </c>
      <c r="D826" s="1309" t="s">
        <v>1855</v>
      </c>
      <c r="E826" s="1309" t="s">
        <v>2090</v>
      </c>
    </row>
    <row r="827" spans="1:5" ht="12.75">
      <c r="A827" s="1309">
        <v>2401339</v>
      </c>
      <c r="B827" s="1309" t="s">
        <v>2234</v>
      </c>
      <c r="C827" s="1309" t="s">
        <v>1852</v>
      </c>
      <c r="D827" s="1309" t="s">
        <v>1853</v>
      </c>
      <c r="E827" s="1309" t="s">
        <v>2091</v>
      </c>
    </row>
    <row r="828" spans="1:5" ht="12.75">
      <c r="A828" s="1309">
        <v>2401347</v>
      </c>
      <c r="B828" s="1309" t="s">
        <v>2235</v>
      </c>
      <c r="C828" s="1309" t="s">
        <v>327</v>
      </c>
      <c r="D828" s="1309" t="s">
        <v>1849</v>
      </c>
      <c r="E828" s="1309" t="s">
        <v>2183</v>
      </c>
    </row>
    <row r="829" spans="1:5" ht="12.75">
      <c r="A829" s="1309">
        <v>2401347</v>
      </c>
      <c r="B829" s="1309" t="s">
        <v>2235</v>
      </c>
      <c r="C829" s="1309" t="s">
        <v>1852</v>
      </c>
      <c r="D829" s="1309" t="s">
        <v>1853</v>
      </c>
      <c r="E829" s="1309" t="s">
        <v>2091</v>
      </c>
    </row>
    <row r="830" spans="1:5" ht="12.75">
      <c r="A830" s="1309">
        <v>2401461</v>
      </c>
      <c r="B830" s="1309" t="s">
        <v>2236</v>
      </c>
      <c r="C830" s="1309" t="s">
        <v>327</v>
      </c>
      <c r="D830" s="1309" t="s">
        <v>1849</v>
      </c>
      <c r="E830" s="1309" t="s">
        <v>2183</v>
      </c>
    </row>
    <row r="831" spans="1:5" ht="12.75">
      <c r="A831" s="1309">
        <v>2401461</v>
      </c>
      <c r="B831" s="1309" t="s">
        <v>2236</v>
      </c>
      <c r="C831" s="1309" t="s">
        <v>1852</v>
      </c>
      <c r="D831" s="1309" t="s">
        <v>1853</v>
      </c>
      <c r="E831" s="1309" t="s">
        <v>2091</v>
      </c>
    </row>
    <row r="832" spans="1:5" ht="12.75">
      <c r="A832" s="1309">
        <v>2401479</v>
      </c>
      <c r="B832" s="1309" t="s">
        <v>2237</v>
      </c>
      <c r="C832" s="1309" t="s">
        <v>327</v>
      </c>
      <c r="D832" s="1309" t="s">
        <v>1849</v>
      </c>
      <c r="E832" s="1309" t="s">
        <v>2183</v>
      </c>
    </row>
    <row r="833" spans="1:5" ht="12.75">
      <c r="A833" s="1309">
        <v>2401479</v>
      </c>
      <c r="B833" s="1309" t="s">
        <v>2237</v>
      </c>
      <c r="C833" s="1309" t="s">
        <v>1852</v>
      </c>
      <c r="D833" s="1309" t="s">
        <v>1853</v>
      </c>
      <c r="E833" s="1309" t="s">
        <v>2091</v>
      </c>
    </row>
    <row r="834" spans="1:5" ht="12.75">
      <c r="A834" s="1309">
        <v>2401487</v>
      </c>
      <c r="B834" s="1309" t="s">
        <v>2238</v>
      </c>
      <c r="C834" s="1309" t="s">
        <v>327</v>
      </c>
      <c r="D834" s="1309" t="s">
        <v>1849</v>
      </c>
      <c r="E834" s="1309" t="s">
        <v>2089</v>
      </c>
    </row>
    <row r="835" spans="1:5" ht="12.75">
      <c r="A835" s="1309">
        <v>2401487</v>
      </c>
      <c r="B835" s="1309" t="s">
        <v>2238</v>
      </c>
      <c r="C835" s="1309" t="s">
        <v>1852</v>
      </c>
      <c r="D835" s="1309" t="s">
        <v>1853</v>
      </c>
      <c r="E835" s="1309" t="s">
        <v>2091</v>
      </c>
    </row>
    <row r="836" spans="1:5" ht="12.75">
      <c r="A836" s="1309">
        <v>2401503</v>
      </c>
      <c r="B836" s="1309" t="s">
        <v>2239</v>
      </c>
      <c r="C836" s="1309" t="s">
        <v>327</v>
      </c>
      <c r="D836" s="1309" t="s">
        <v>1849</v>
      </c>
      <c r="E836" s="1309" t="s">
        <v>2089</v>
      </c>
    </row>
    <row r="837" spans="1:5" ht="12.75">
      <c r="A837" s="1309">
        <v>2401503</v>
      </c>
      <c r="B837" s="1309" t="s">
        <v>2239</v>
      </c>
      <c r="C837" s="1309" t="s">
        <v>1852</v>
      </c>
      <c r="D837" s="1309" t="s">
        <v>1853</v>
      </c>
      <c r="E837" s="1309" t="s">
        <v>2091</v>
      </c>
    </row>
    <row r="838" spans="1:5" ht="12.75">
      <c r="A838" s="1309">
        <v>2401545</v>
      </c>
      <c r="B838" s="1309" t="s">
        <v>2240</v>
      </c>
      <c r="C838" s="1309" t="s">
        <v>327</v>
      </c>
      <c r="D838" s="1309" t="s">
        <v>1849</v>
      </c>
      <c r="E838" s="1309" t="s">
        <v>2089</v>
      </c>
    </row>
    <row r="839" spans="1:5" ht="12.75">
      <c r="A839" s="1309">
        <v>2401545</v>
      </c>
      <c r="B839" s="1309" t="s">
        <v>2240</v>
      </c>
      <c r="C839" s="1309" t="s">
        <v>1852</v>
      </c>
      <c r="D839" s="1309" t="s">
        <v>1853</v>
      </c>
      <c r="E839" s="1309" t="s">
        <v>2091</v>
      </c>
    </row>
    <row r="840" spans="1:5" ht="12.75">
      <c r="A840" s="1309">
        <v>2401552</v>
      </c>
      <c r="B840" s="1309" t="s">
        <v>2241</v>
      </c>
      <c r="C840" s="1309" t="s">
        <v>327</v>
      </c>
      <c r="D840" s="1309" t="s">
        <v>1849</v>
      </c>
      <c r="E840" s="1309" t="s">
        <v>2089</v>
      </c>
    </row>
    <row r="841" spans="1:5" ht="12.75">
      <c r="A841" s="1309">
        <v>2401552</v>
      </c>
      <c r="B841" s="1309" t="s">
        <v>2241</v>
      </c>
      <c r="C841" s="1309" t="s">
        <v>1852</v>
      </c>
      <c r="D841" s="1309" t="s">
        <v>1853</v>
      </c>
      <c r="E841" s="1309" t="s">
        <v>2091</v>
      </c>
    </row>
    <row r="842" spans="1:5" ht="12.75">
      <c r="A842" s="1309">
        <v>2401560</v>
      </c>
      <c r="B842" s="1309" t="s">
        <v>2242</v>
      </c>
      <c r="C842" s="1309" t="s">
        <v>327</v>
      </c>
      <c r="D842" s="1309" t="s">
        <v>1849</v>
      </c>
      <c r="E842" s="1309" t="s">
        <v>2089</v>
      </c>
    </row>
    <row r="843" spans="1:5" ht="12.75">
      <c r="A843" s="1309">
        <v>2401560</v>
      </c>
      <c r="B843" s="1309" t="s">
        <v>2242</v>
      </c>
      <c r="C843" s="1309" t="s">
        <v>1852</v>
      </c>
      <c r="D843" s="1309" t="s">
        <v>1853</v>
      </c>
      <c r="E843" s="1309" t="s">
        <v>2091</v>
      </c>
    </row>
    <row r="844" spans="1:5" ht="12.75">
      <c r="A844" s="1309">
        <v>2401578</v>
      </c>
      <c r="B844" s="1309" t="s">
        <v>2243</v>
      </c>
      <c r="C844" s="1309" t="s">
        <v>327</v>
      </c>
      <c r="D844" s="1309" t="s">
        <v>1849</v>
      </c>
      <c r="E844" s="1309" t="s">
        <v>2089</v>
      </c>
    </row>
    <row r="845" spans="1:5" ht="12.75">
      <c r="A845" s="1309">
        <v>2401578</v>
      </c>
      <c r="B845" s="1309" t="s">
        <v>2243</v>
      </c>
      <c r="C845" s="1309" t="s">
        <v>1852</v>
      </c>
      <c r="D845" s="1309" t="s">
        <v>1853</v>
      </c>
      <c r="E845" s="1309" t="s">
        <v>2091</v>
      </c>
    </row>
    <row r="846" spans="1:5" ht="12.75">
      <c r="A846" s="1309">
        <v>2401586</v>
      </c>
      <c r="B846" s="1309" t="s">
        <v>2244</v>
      </c>
      <c r="C846" s="1309" t="s">
        <v>327</v>
      </c>
      <c r="D846" s="1309" t="s">
        <v>1849</v>
      </c>
      <c r="E846" s="1309" t="s">
        <v>2089</v>
      </c>
    </row>
    <row r="847" spans="1:5" ht="12.75">
      <c r="A847" s="1309">
        <v>2401586</v>
      </c>
      <c r="B847" s="1309" t="s">
        <v>2244</v>
      </c>
      <c r="C847" s="1309" t="s">
        <v>1852</v>
      </c>
      <c r="D847" s="1309" t="s">
        <v>1853</v>
      </c>
      <c r="E847" s="1309" t="s">
        <v>2091</v>
      </c>
    </row>
    <row r="848" spans="1:5" ht="12.75">
      <c r="A848" s="1309">
        <v>2401594</v>
      </c>
      <c r="B848" s="1309" t="s">
        <v>2245</v>
      </c>
      <c r="C848" s="1309" t="s">
        <v>327</v>
      </c>
      <c r="D848" s="1309" t="s">
        <v>1849</v>
      </c>
      <c r="E848" s="1309" t="s">
        <v>2089</v>
      </c>
    </row>
    <row r="849" spans="1:5" ht="12.75">
      <c r="A849" s="1309">
        <v>2401594</v>
      </c>
      <c r="B849" s="1309" t="s">
        <v>2245</v>
      </c>
      <c r="C849" s="1309" t="s">
        <v>1852</v>
      </c>
      <c r="D849" s="1309" t="s">
        <v>1853</v>
      </c>
      <c r="E849" s="1309" t="s">
        <v>2091</v>
      </c>
    </row>
    <row r="850" spans="1:5" ht="12.75">
      <c r="A850" s="1309">
        <v>2401602</v>
      </c>
      <c r="B850" s="1309" t="s">
        <v>2246</v>
      </c>
      <c r="C850" s="1309" t="s">
        <v>327</v>
      </c>
      <c r="D850" s="1309" t="s">
        <v>1849</v>
      </c>
      <c r="E850" s="1309" t="s">
        <v>2089</v>
      </c>
    </row>
    <row r="851" spans="1:5" ht="12.75">
      <c r="A851" s="1309">
        <v>2401602</v>
      </c>
      <c r="B851" s="1309" t="s">
        <v>2247</v>
      </c>
      <c r="C851" s="1309" t="s">
        <v>1852</v>
      </c>
      <c r="D851" s="1309" t="s">
        <v>1853</v>
      </c>
      <c r="E851" s="1309" t="s">
        <v>2091</v>
      </c>
    </row>
    <row r="852" spans="1:5" ht="12.75">
      <c r="A852" s="1309">
        <v>2401610</v>
      </c>
      <c r="B852" s="1309" t="s">
        <v>2248</v>
      </c>
      <c r="C852" s="1309" t="s">
        <v>327</v>
      </c>
      <c r="D852" s="1309" t="s">
        <v>1849</v>
      </c>
      <c r="E852" s="1309" t="s">
        <v>2089</v>
      </c>
    </row>
    <row r="853" spans="1:5" ht="12.75">
      <c r="A853" s="1309">
        <v>2401610</v>
      </c>
      <c r="B853" s="1309" t="s">
        <v>2248</v>
      </c>
      <c r="C853" s="1309" t="s">
        <v>1852</v>
      </c>
      <c r="D853" s="1309" t="s">
        <v>1853</v>
      </c>
      <c r="E853" s="1309" t="s">
        <v>2091</v>
      </c>
    </row>
    <row r="854" spans="1:5" ht="12.75">
      <c r="A854" s="1309">
        <v>2401628</v>
      </c>
      <c r="B854" s="1309" t="s">
        <v>2249</v>
      </c>
      <c r="C854" s="1309" t="s">
        <v>327</v>
      </c>
      <c r="D854" s="1309" t="s">
        <v>1849</v>
      </c>
      <c r="E854" s="1309" t="s">
        <v>2089</v>
      </c>
    </row>
    <row r="855" spans="1:5" ht="12.75">
      <c r="A855" s="1309">
        <v>2401628</v>
      </c>
      <c r="B855" s="1309" t="s">
        <v>2250</v>
      </c>
      <c r="C855" s="1309" t="s">
        <v>1852</v>
      </c>
      <c r="D855" s="1309" t="s">
        <v>1853</v>
      </c>
      <c r="E855" s="1309" t="s">
        <v>2091</v>
      </c>
    </row>
    <row r="856" spans="1:5" ht="12.75">
      <c r="A856" s="1309">
        <v>2401636</v>
      </c>
      <c r="B856" s="1309" t="s">
        <v>2251</v>
      </c>
      <c r="C856" s="1309" t="s">
        <v>327</v>
      </c>
      <c r="D856" s="1309" t="s">
        <v>1849</v>
      </c>
      <c r="E856" s="1309" t="s">
        <v>2089</v>
      </c>
    </row>
    <row r="857" spans="1:5" ht="12.75">
      <c r="A857" s="1309">
        <v>2401636</v>
      </c>
      <c r="B857" s="1309" t="s">
        <v>2251</v>
      </c>
      <c r="C857" s="1309" t="s">
        <v>1852</v>
      </c>
      <c r="D857" s="1309" t="s">
        <v>1853</v>
      </c>
      <c r="E857" s="1309" t="s">
        <v>2091</v>
      </c>
    </row>
    <row r="858" spans="1:5" ht="12.75">
      <c r="A858" s="1309">
        <v>2401644</v>
      </c>
      <c r="B858" s="1309" t="s">
        <v>2252</v>
      </c>
      <c r="C858" s="1309" t="s">
        <v>327</v>
      </c>
      <c r="D858" s="1309" t="s">
        <v>1849</v>
      </c>
      <c r="E858" s="1309" t="s">
        <v>2089</v>
      </c>
    </row>
    <row r="859" spans="1:5" ht="12.75">
      <c r="A859" s="1309">
        <v>2401644</v>
      </c>
      <c r="B859" s="1309" t="s">
        <v>2252</v>
      </c>
      <c r="C859" s="1309" t="s">
        <v>1852</v>
      </c>
      <c r="D859" s="1309" t="s">
        <v>1853</v>
      </c>
      <c r="E859" s="1309" t="s">
        <v>2091</v>
      </c>
    </row>
    <row r="860" spans="1:5" ht="12.75">
      <c r="A860" s="1309">
        <v>2401651</v>
      </c>
      <c r="B860" s="1309" t="s">
        <v>2253</v>
      </c>
      <c r="C860" s="1309" t="s">
        <v>327</v>
      </c>
      <c r="D860" s="1309" t="s">
        <v>1849</v>
      </c>
      <c r="E860" s="1309" t="s">
        <v>2183</v>
      </c>
    </row>
    <row r="861" spans="1:5" ht="12.75">
      <c r="A861" s="1309">
        <v>2401651</v>
      </c>
      <c r="B861" s="1309" t="s">
        <v>2253</v>
      </c>
      <c r="C861" s="1309" t="s">
        <v>1852</v>
      </c>
      <c r="D861" s="1309" t="s">
        <v>1853</v>
      </c>
      <c r="E861" s="1309" t="s">
        <v>2091</v>
      </c>
    </row>
    <row r="862" spans="1:5" ht="12.75">
      <c r="A862" s="1309">
        <v>2401669</v>
      </c>
      <c r="B862" s="1309" t="s">
        <v>2254</v>
      </c>
      <c r="C862" s="1309" t="s">
        <v>327</v>
      </c>
      <c r="D862" s="1309" t="s">
        <v>1849</v>
      </c>
      <c r="E862" s="1309" t="s">
        <v>2183</v>
      </c>
    </row>
    <row r="863" spans="1:5" ht="12.75">
      <c r="A863" s="1309">
        <v>2401669</v>
      </c>
      <c r="B863" s="1309" t="s">
        <v>2254</v>
      </c>
      <c r="C863" s="1309" t="s">
        <v>1852</v>
      </c>
      <c r="D863" s="1309" t="s">
        <v>1853</v>
      </c>
      <c r="E863" s="1309" t="s">
        <v>2091</v>
      </c>
    </row>
    <row r="864" spans="1:5" ht="12.75">
      <c r="A864" s="1309">
        <v>2401677</v>
      </c>
      <c r="B864" s="1309" t="s">
        <v>2255</v>
      </c>
      <c r="C864" s="1309" t="s">
        <v>327</v>
      </c>
      <c r="D864" s="1309" t="s">
        <v>1849</v>
      </c>
      <c r="E864" s="1309" t="s">
        <v>2117</v>
      </c>
    </row>
    <row r="865" spans="1:5" ht="12.75">
      <c r="A865" s="1309">
        <v>2401677</v>
      </c>
      <c r="B865" s="1309" t="s">
        <v>2255</v>
      </c>
      <c r="C865" s="1309" t="s">
        <v>1852</v>
      </c>
      <c r="D865" s="1309" t="s">
        <v>1853</v>
      </c>
      <c r="E865" s="1309" t="s">
        <v>2091</v>
      </c>
    </row>
    <row r="866" spans="1:5" ht="12.75">
      <c r="A866" s="1309" t="s">
        <v>593</v>
      </c>
      <c r="B866" s="1309" t="s">
        <v>2256</v>
      </c>
      <c r="C866" s="1309" t="s">
        <v>327</v>
      </c>
      <c r="D866" s="1309" t="s">
        <v>1849</v>
      </c>
      <c r="E866" s="1309" t="s">
        <v>2257</v>
      </c>
    </row>
    <row r="867" spans="1:5" ht="12.75">
      <c r="A867" s="1309" t="s">
        <v>593</v>
      </c>
      <c r="B867" s="1309" t="s">
        <v>2256</v>
      </c>
      <c r="C867" s="1309" t="s">
        <v>582</v>
      </c>
      <c r="D867" s="1309" t="s">
        <v>1851</v>
      </c>
      <c r="E867" s="1309" t="s">
        <v>2257</v>
      </c>
    </row>
    <row r="868" spans="1:5" ht="12.75">
      <c r="A868" s="1309" t="s">
        <v>593</v>
      </c>
      <c r="B868" s="1309" t="s">
        <v>2256</v>
      </c>
      <c r="C868" s="1309" t="s">
        <v>513</v>
      </c>
      <c r="D868" s="1309" t="s">
        <v>1855</v>
      </c>
      <c r="E868" s="1309" t="s">
        <v>2257</v>
      </c>
    </row>
    <row r="869" spans="1:5" ht="12.75">
      <c r="A869" s="1309" t="s">
        <v>593</v>
      </c>
      <c r="B869" s="1309" t="s">
        <v>2256</v>
      </c>
      <c r="C869" s="1309" t="s">
        <v>1852</v>
      </c>
      <c r="D869" s="1309" t="s">
        <v>1853</v>
      </c>
      <c r="E869" s="1309" t="s">
        <v>2257</v>
      </c>
    </row>
    <row r="870" spans="1:5" ht="12.75">
      <c r="A870" s="1309" t="s">
        <v>595</v>
      </c>
      <c r="B870" s="1309" t="s">
        <v>2258</v>
      </c>
      <c r="C870" s="1309" t="s">
        <v>327</v>
      </c>
      <c r="D870" s="1309" t="s">
        <v>1849</v>
      </c>
      <c r="E870" s="1309" t="s">
        <v>2257</v>
      </c>
    </row>
    <row r="871" spans="1:5" ht="12.75">
      <c r="A871" s="1309" t="s">
        <v>595</v>
      </c>
      <c r="B871" s="1309" t="s">
        <v>2258</v>
      </c>
      <c r="C871" s="1309" t="s">
        <v>582</v>
      </c>
      <c r="D871" s="1309" t="s">
        <v>1851</v>
      </c>
      <c r="E871" s="1309" t="s">
        <v>2257</v>
      </c>
    </row>
    <row r="872" spans="1:5" ht="12.75">
      <c r="A872" s="1309" t="s">
        <v>595</v>
      </c>
      <c r="B872" s="1309" t="s">
        <v>2258</v>
      </c>
      <c r="C872" s="1309" t="s">
        <v>513</v>
      </c>
      <c r="D872" s="1309" t="s">
        <v>1855</v>
      </c>
      <c r="E872" s="1309" t="s">
        <v>2257</v>
      </c>
    </row>
    <row r="873" spans="1:5" ht="12.75">
      <c r="A873" s="1309" t="s">
        <v>595</v>
      </c>
      <c r="B873" s="1309" t="s">
        <v>2258</v>
      </c>
      <c r="C873" s="1309" t="s">
        <v>1852</v>
      </c>
      <c r="D873" s="1309" t="s">
        <v>1853</v>
      </c>
      <c r="E873" s="1309" t="s">
        <v>2257</v>
      </c>
    </row>
    <row r="874" spans="1:5" ht="12.75">
      <c r="A874" s="1309" t="s">
        <v>597</v>
      </c>
      <c r="B874" s="1309" t="s">
        <v>2259</v>
      </c>
      <c r="C874" s="1309" t="s">
        <v>327</v>
      </c>
      <c r="D874" s="1309" t="s">
        <v>1849</v>
      </c>
      <c r="E874" s="1309" t="s">
        <v>2257</v>
      </c>
    </row>
    <row r="875" spans="1:5" ht="12.75">
      <c r="A875" s="1309" t="s">
        <v>597</v>
      </c>
      <c r="B875" s="1309" t="s">
        <v>2259</v>
      </c>
      <c r="C875" s="1309" t="s">
        <v>582</v>
      </c>
      <c r="D875" s="1309" t="s">
        <v>1851</v>
      </c>
      <c r="E875" s="1309" t="s">
        <v>2257</v>
      </c>
    </row>
    <row r="876" spans="1:5" ht="12.75">
      <c r="A876" s="1309" t="s">
        <v>597</v>
      </c>
      <c r="B876" s="1309" t="s">
        <v>2259</v>
      </c>
      <c r="C876" s="1309" t="s">
        <v>513</v>
      </c>
      <c r="D876" s="1309" t="s">
        <v>1855</v>
      </c>
      <c r="E876" s="1309" t="s">
        <v>2257</v>
      </c>
    </row>
    <row r="877" spans="1:5" ht="12.75">
      <c r="A877" s="1309" t="s">
        <v>597</v>
      </c>
      <c r="B877" s="1309" t="s">
        <v>2259</v>
      </c>
      <c r="C877" s="1309" t="s">
        <v>1852</v>
      </c>
      <c r="D877" s="1309" t="s">
        <v>1853</v>
      </c>
      <c r="E877" s="1309" t="s">
        <v>2257</v>
      </c>
    </row>
    <row r="878" spans="1:5" ht="12.75">
      <c r="A878" s="1309" t="s">
        <v>2260</v>
      </c>
      <c r="B878" s="1309" t="s">
        <v>2261</v>
      </c>
      <c r="C878" s="1309" t="s">
        <v>327</v>
      </c>
      <c r="D878" s="1309" t="s">
        <v>1849</v>
      </c>
      <c r="E878" s="1309" t="s">
        <v>2257</v>
      </c>
    </row>
    <row r="879" spans="1:5" ht="12.75">
      <c r="A879" s="1309" t="s">
        <v>2260</v>
      </c>
      <c r="B879" s="1309" t="s">
        <v>2261</v>
      </c>
      <c r="C879" s="1309" t="s">
        <v>582</v>
      </c>
      <c r="D879" s="1309" t="s">
        <v>1851</v>
      </c>
      <c r="E879" s="1309" t="s">
        <v>2257</v>
      </c>
    </row>
    <row r="880" spans="1:5" ht="12.75">
      <c r="A880" s="1309" t="s">
        <v>2260</v>
      </c>
      <c r="B880" s="1309" t="s">
        <v>2261</v>
      </c>
      <c r="C880" s="1309" t="s">
        <v>513</v>
      </c>
      <c r="D880" s="1309" t="s">
        <v>1855</v>
      </c>
      <c r="E880" s="1309" t="s">
        <v>2257</v>
      </c>
    </row>
    <row r="881" spans="1:5" ht="12.75">
      <c r="A881" s="1309" t="s">
        <v>2260</v>
      </c>
      <c r="B881" s="1309" t="s">
        <v>2261</v>
      </c>
      <c r="C881" s="1309" t="s">
        <v>1852</v>
      </c>
      <c r="D881" s="1309" t="s">
        <v>1853</v>
      </c>
      <c r="E881" s="1309" t="s">
        <v>2257</v>
      </c>
    </row>
    <row r="882" spans="1:5" ht="12.75">
      <c r="A882" s="1309" t="s">
        <v>644</v>
      </c>
      <c r="B882" s="1309" t="s">
        <v>2262</v>
      </c>
      <c r="C882" s="1309" t="s">
        <v>327</v>
      </c>
      <c r="D882" s="1309" t="s">
        <v>1849</v>
      </c>
      <c r="E882" s="1309" t="s">
        <v>2263</v>
      </c>
    </row>
    <row r="883" spans="1:5" ht="12.75">
      <c r="A883" s="1309" t="s">
        <v>644</v>
      </c>
      <c r="B883" s="1309" t="s">
        <v>2262</v>
      </c>
      <c r="C883" s="1309" t="s">
        <v>582</v>
      </c>
      <c r="D883" s="1309" t="s">
        <v>1851</v>
      </c>
      <c r="E883" s="1309" t="s">
        <v>2263</v>
      </c>
    </row>
    <row r="884" spans="1:5" ht="12.75">
      <c r="A884" s="1309" t="s">
        <v>644</v>
      </c>
      <c r="B884" s="1309" t="s">
        <v>2262</v>
      </c>
      <c r="C884" s="1309" t="s">
        <v>513</v>
      </c>
      <c r="D884" s="1309" t="s">
        <v>1855</v>
      </c>
      <c r="E884" s="1309" t="s">
        <v>2263</v>
      </c>
    </row>
    <row r="885" spans="1:5" ht="12.75">
      <c r="A885" s="1309" t="s">
        <v>644</v>
      </c>
      <c r="B885" s="1309" t="s">
        <v>2262</v>
      </c>
      <c r="C885" s="1309" t="s">
        <v>1852</v>
      </c>
      <c r="D885" s="1309" t="s">
        <v>1853</v>
      </c>
      <c r="E885" s="1309" t="s">
        <v>2263</v>
      </c>
    </row>
    <row r="886" spans="1:5" ht="12.75">
      <c r="A886" s="1309" t="s">
        <v>650</v>
      </c>
      <c r="B886" s="1309" t="s">
        <v>2264</v>
      </c>
      <c r="C886" s="1309" t="s">
        <v>327</v>
      </c>
      <c r="D886" s="1309" t="s">
        <v>1849</v>
      </c>
      <c r="E886" s="1309" t="s">
        <v>2257</v>
      </c>
    </row>
    <row r="887" spans="1:5" ht="12.75">
      <c r="A887" s="1309" t="s">
        <v>650</v>
      </c>
      <c r="B887" s="1309" t="s">
        <v>2264</v>
      </c>
      <c r="C887" s="1309" t="s">
        <v>582</v>
      </c>
      <c r="D887" s="1309" t="s">
        <v>1851</v>
      </c>
      <c r="E887" s="1309" t="s">
        <v>2257</v>
      </c>
    </row>
    <row r="888" spans="1:5" ht="12.75">
      <c r="A888" s="1309" t="s">
        <v>650</v>
      </c>
      <c r="B888" s="1309" t="s">
        <v>2264</v>
      </c>
      <c r="C888" s="1309" t="s">
        <v>513</v>
      </c>
      <c r="D888" s="1309" t="s">
        <v>1855</v>
      </c>
      <c r="E888" s="1309" t="s">
        <v>2257</v>
      </c>
    </row>
    <row r="889" spans="1:5" ht="12.75">
      <c r="A889" s="1309" t="s">
        <v>650</v>
      </c>
      <c r="B889" s="1309" t="s">
        <v>2264</v>
      </c>
      <c r="C889" s="1309" t="s">
        <v>1852</v>
      </c>
      <c r="D889" s="1309" t="s">
        <v>1853</v>
      </c>
      <c r="E889" s="1309" t="s">
        <v>2257</v>
      </c>
    </row>
    <row r="890" spans="1:5" ht="12.75">
      <c r="A890" s="1309" t="s">
        <v>492</v>
      </c>
      <c r="B890" s="1309" t="s">
        <v>2265</v>
      </c>
      <c r="C890" s="1309" t="s">
        <v>327</v>
      </c>
      <c r="D890" s="1309" t="s">
        <v>1849</v>
      </c>
      <c r="E890" s="1309" t="s">
        <v>2257</v>
      </c>
    </row>
    <row r="891" spans="1:5" ht="12.75">
      <c r="A891" s="1309" t="s">
        <v>492</v>
      </c>
      <c r="B891" s="1309" t="s">
        <v>2265</v>
      </c>
      <c r="C891" s="1309" t="s">
        <v>582</v>
      </c>
      <c r="D891" s="1309" t="s">
        <v>1851</v>
      </c>
      <c r="E891" s="1309" t="s">
        <v>2257</v>
      </c>
    </row>
    <row r="892" spans="1:5" ht="12.75">
      <c r="A892" s="1309" t="s">
        <v>492</v>
      </c>
      <c r="B892" s="1309" t="s">
        <v>2265</v>
      </c>
      <c r="C892" s="1309" t="s">
        <v>513</v>
      </c>
      <c r="D892" s="1309" t="s">
        <v>1855</v>
      </c>
      <c r="E892" s="1309" t="s">
        <v>2257</v>
      </c>
    </row>
    <row r="893" spans="1:5" ht="12.75">
      <c r="A893" s="1309" t="s">
        <v>492</v>
      </c>
      <c r="B893" s="1309" t="s">
        <v>2265</v>
      </c>
      <c r="C893" s="1309" t="s">
        <v>1852</v>
      </c>
      <c r="D893" s="1309" t="s">
        <v>1853</v>
      </c>
      <c r="E893" s="1309" t="s">
        <v>2257</v>
      </c>
    </row>
    <row r="894" spans="1:5" ht="12.75">
      <c r="A894" s="1309" t="s">
        <v>654</v>
      </c>
      <c r="B894" s="1309" t="s">
        <v>2266</v>
      </c>
      <c r="C894" s="1309" t="s">
        <v>327</v>
      </c>
      <c r="D894" s="1309" t="s">
        <v>1849</v>
      </c>
      <c r="E894" s="1309" t="s">
        <v>2257</v>
      </c>
    </row>
    <row r="895" spans="1:5" ht="12.75">
      <c r="A895" s="1309" t="s">
        <v>654</v>
      </c>
      <c r="B895" s="1309" t="s">
        <v>2266</v>
      </c>
      <c r="C895" s="1309" t="s">
        <v>582</v>
      </c>
      <c r="D895" s="1309" t="s">
        <v>1851</v>
      </c>
      <c r="E895" s="1309" t="s">
        <v>2257</v>
      </c>
    </row>
    <row r="896" spans="1:5" ht="12.75">
      <c r="A896" s="1309" t="s">
        <v>654</v>
      </c>
      <c r="B896" s="1309" t="s">
        <v>2266</v>
      </c>
      <c r="C896" s="1309" t="s">
        <v>513</v>
      </c>
      <c r="D896" s="1309" t="s">
        <v>1855</v>
      </c>
      <c r="E896" s="1309" t="s">
        <v>2257</v>
      </c>
    </row>
    <row r="897" spans="1:5" ht="12.75">
      <c r="A897" s="1309" t="s">
        <v>654</v>
      </c>
      <c r="B897" s="1309" t="s">
        <v>2266</v>
      </c>
      <c r="C897" s="1309" t="s">
        <v>1852</v>
      </c>
      <c r="D897" s="1309" t="s">
        <v>1853</v>
      </c>
      <c r="E897" s="1309" t="s">
        <v>2257</v>
      </c>
    </row>
    <row r="898" spans="1:5" ht="12.75">
      <c r="A898" s="1309" t="s">
        <v>689</v>
      </c>
      <c r="B898" s="1309" t="s">
        <v>2267</v>
      </c>
      <c r="C898" s="1309" t="s">
        <v>327</v>
      </c>
      <c r="D898" s="1309" t="s">
        <v>1849</v>
      </c>
      <c r="E898" s="1309" t="s">
        <v>2257</v>
      </c>
    </row>
    <row r="899" spans="1:5" ht="12.75">
      <c r="A899" s="1309" t="s">
        <v>689</v>
      </c>
      <c r="B899" s="1309" t="s">
        <v>2267</v>
      </c>
      <c r="C899" s="1309" t="s">
        <v>582</v>
      </c>
      <c r="D899" s="1309" t="s">
        <v>1851</v>
      </c>
      <c r="E899" s="1309" t="s">
        <v>2257</v>
      </c>
    </row>
    <row r="900" spans="1:5" ht="12.75">
      <c r="A900" s="1309" t="s">
        <v>689</v>
      </c>
      <c r="B900" s="1309" t="s">
        <v>2267</v>
      </c>
      <c r="C900" s="1309" t="s">
        <v>513</v>
      </c>
      <c r="D900" s="1309" t="s">
        <v>1855</v>
      </c>
      <c r="E900" s="1309" t="s">
        <v>2257</v>
      </c>
    </row>
    <row r="901" spans="1:5" ht="12.75">
      <c r="A901" s="1309" t="s">
        <v>689</v>
      </c>
      <c r="B901" s="1309" t="s">
        <v>2267</v>
      </c>
      <c r="C901" s="1309" t="s">
        <v>1852</v>
      </c>
      <c r="D901" s="1309" t="s">
        <v>1853</v>
      </c>
      <c r="E901" s="1309" t="s">
        <v>2257</v>
      </c>
    </row>
    <row r="902" spans="1:5" ht="12.75">
      <c r="A902" s="1309" t="s">
        <v>691</v>
      </c>
      <c r="B902" s="1309" t="s">
        <v>2268</v>
      </c>
      <c r="C902" s="1309" t="s">
        <v>327</v>
      </c>
      <c r="D902" s="1309" t="s">
        <v>1849</v>
      </c>
      <c r="E902" s="1309" t="s">
        <v>2257</v>
      </c>
    </row>
    <row r="903" spans="1:5" ht="12.75">
      <c r="A903" s="1309" t="s">
        <v>691</v>
      </c>
      <c r="B903" s="1309" t="s">
        <v>2268</v>
      </c>
      <c r="C903" s="1309" t="s">
        <v>582</v>
      </c>
      <c r="D903" s="1309" t="s">
        <v>1851</v>
      </c>
      <c r="E903" s="1309" t="s">
        <v>2257</v>
      </c>
    </row>
    <row r="904" spans="1:5" ht="12.75">
      <c r="A904" s="1309" t="s">
        <v>691</v>
      </c>
      <c r="B904" s="1309" t="s">
        <v>2268</v>
      </c>
      <c r="C904" s="1309" t="s">
        <v>513</v>
      </c>
      <c r="D904" s="1309" t="s">
        <v>1855</v>
      </c>
      <c r="E904" s="1309" t="s">
        <v>2257</v>
      </c>
    </row>
    <row r="905" spans="1:5" ht="12.75">
      <c r="A905" s="1309" t="s">
        <v>691</v>
      </c>
      <c r="B905" s="1309" t="s">
        <v>2268</v>
      </c>
      <c r="C905" s="1309" t="s">
        <v>1852</v>
      </c>
      <c r="D905" s="1309" t="s">
        <v>1853</v>
      </c>
      <c r="E905" s="1309" t="s">
        <v>2257</v>
      </c>
    </row>
    <row r="906" spans="1:5" ht="12.75">
      <c r="A906" s="1309" t="s">
        <v>695</v>
      </c>
      <c r="B906" s="1309" t="s">
        <v>2269</v>
      </c>
      <c r="C906" s="1309" t="s">
        <v>327</v>
      </c>
      <c r="D906" s="1309" t="s">
        <v>1849</v>
      </c>
      <c r="E906" s="1309" t="s">
        <v>2257</v>
      </c>
    </row>
    <row r="907" spans="1:5" ht="12.75">
      <c r="A907" s="1309" t="s">
        <v>695</v>
      </c>
      <c r="B907" s="1309" t="s">
        <v>2269</v>
      </c>
      <c r="C907" s="1309" t="s">
        <v>582</v>
      </c>
      <c r="D907" s="1309" t="s">
        <v>1851</v>
      </c>
      <c r="E907" s="1309" t="s">
        <v>2257</v>
      </c>
    </row>
    <row r="908" spans="1:5" ht="12.75">
      <c r="A908" s="1309" t="s">
        <v>695</v>
      </c>
      <c r="B908" s="1309" t="s">
        <v>2269</v>
      </c>
      <c r="C908" s="1309" t="s">
        <v>513</v>
      </c>
      <c r="D908" s="1309" t="s">
        <v>1855</v>
      </c>
      <c r="E908" s="1309" t="s">
        <v>2257</v>
      </c>
    </row>
    <row r="909" spans="1:5" ht="12.75">
      <c r="A909" s="1309" t="s">
        <v>695</v>
      </c>
      <c r="B909" s="1309" t="s">
        <v>2269</v>
      </c>
      <c r="C909" s="1309" t="s">
        <v>1852</v>
      </c>
      <c r="D909" s="1309" t="s">
        <v>1853</v>
      </c>
      <c r="E909" s="1309" t="s">
        <v>2257</v>
      </c>
    </row>
    <row r="910" spans="1:5" ht="12.75">
      <c r="A910" s="1309" t="s">
        <v>699</v>
      </c>
      <c r="B910" s="1309" t="s">
        <v>2270</v>
      </c>
      <c r="C910" s="1309" t="s">
        <v>327</v>
      </c>
      <c r="D910" s="1309" t="s">
        <v>1849</v>
      </c>
      <c r="E910" s="1309" t="s">
        <v>2257</v>
      </c>
    </row>
    <row r="911" spans="1:5" ht="12.75">
      <c r="A911" s="1309" t="s">
        <v>699</v>
      </c>
      <c r="B911" s="1309" t="s">
        <v>2270</v>
      </c>
      <c r="C911" s="1309" t="s">
        <v>582</v>
      </c>
      <c r="D911" s="1309" t="s">
        <v>1851</v>
      </c>
      <c r="E911" s="1309" t="s">
        <v>2257</v>
      </c>
    </row>
    <row r="912" spans="1:5" ht="12.75">
      <c r="A912" s="1309" t="s">
        <v>699</v>
      </c>
      <c r="B912" s="1309" t="s">
        <v>2270</v>
      </c>
      <c r="C912" s="1309" t="s">
        <v>513</v>
      </c>
      <c r="D912" s="1309" t="s">
        <v>1855</v>
      </c>
      <c r="E912" s="1309" t="s">
        <v>2257</v>
      </c>
    </row>
    <row r="913" spans="1:5" ht="12.75">
      <c r="A913" s="1309" t="s">
        <v>699</v>
      </c>
      <c r="B913" s="1309" t="s">
        <v>2270</v>
      </c>
      <c r="C913" s="1309" t="s">
        <v>1852</v>
      </c>
      <c r="D913" s="1309" t="s">
        <v>1853</v>
      </c>
      <c r="E913" s="1309" t="s">
        <v>2257</v>
      </c>
    </row>
    <row r="914" spans="1:5" ht="12.75">
      <c r="A914" s="1309" t="s">
        <v>703</v>
      </c>
      <c r="B914" s="1309" t="s">
        <v>2271</v>
      </c>
      <c r="C914" s="1309" t="s">
        <v>327</v>
      </c>
      <c r="D914" s="1309" t="s">
        <v>1849</v>
      </c>
      <c r="E914" s="1309" t="s">
        <v>2257</v>
      </c>
    </row>
    <row r="915" spans="1:5" ht="12.75">
      <c r="A915" s="1309" t="s">
        <v>703</v>
      </c>
      <c r="B915" s="1309" t="s">
        <v>2271</v>
      </c>
      <c r="C915" s="1309" t="s">
        <v>582</v>
      </c>
      <c r="D915" s="1309" t="s">
        <v>1851</v>
      </c>
      <c r="E915" s="1309" t="s">
        <v>2257</v>
      </c>
    </row>
    <row r="916" spans="1:5" ht="12.75">
      <c r="A916" s="1309" t="s">
        <v>703</v>
      </c>
      <c r="B916" s="1309" t="s">
        <v>2271</v>
      </c>
      <c r="C916" s="1309" t="s">
        <v>513</v>
      </c>
      <c r="D916" s="1309" t="s">
        <v>1855</v>
      </c>
      <c r="E916" s="1309" t="s">
        <v>2257</v>
      </c>
    </row>
    <row r="917" spans="1:5" ht="12.75">
      <c r="A917" s="1309" t="s">
        <v>703</v>
      </c>
      <c r="B917" s="1309" t="s">
        <v>2271</v>
      </c>
      <c r="C917" s="1309" t="s">
        <v>1852</v>
      </c>
      <c r="D917" s="1309" t="s">
        <v>1853</v>
      </c>
      <c r="E917" s="1309" t="s">
        <v>2257</v>
      </c>
    </row>
    <row r="918" spans="1:5" ht="12.75">
      <c r="A918" s="1309" t="s">
        <v>707</v>
      </c>
      <c r="B918" s="1309" t="s">
        <v>2272</v>
      </c>
      <c r="C918" s="1309" t="s">
        <v>327</v>
      </c>
      <c r="D918" s="1309" t="s">
        <v>1849</v>
      </c>
      <c r="E918" s="1309" t="s">
        <v>2257</v>
      </c>
    </row>
    <row r="919" spans="1:5" ht="12.75">
      <c r="A919" s="1309" t="s">
        <v>707</v>
      </c>
      <c r="B919" s="1309" t="s">
        <v>2272</v>
      </c>
      <c r="C919" s="1309" t="s">
        <v>582</v>
      </c>
      <c r="D919" s="1309" t="s">
        <v>1851</v>
      </c>
      <c r="E919" s="1309" t="s">
        <v>2257</v>
      </c>
    </row>
    <row r="920" spans="1:5" ht="12.75">
      <c r="A920" s="1309" t="s">
        <v>707</v>
      </c>
      <c r="B920" s="1309" t="s">
        <v>2272</v>
      </c>
      <c r="C920" s="1309" t="s">
        <v>513</v>
      </c>
      <c r="D920" s="1309" t="s">
        <v>1855</v>
      </c>
      <c r="E920" s="1309" t="s">
        <v>2257</v>
      </c>
    </row>
    <row r="921" spans="1:5" ht="12.75">
      <c r="A921" s="1309" t="s">
        <v>707</v>
      </c>
      <c r="B921" s="1309" t="s">
        <v>2272</v>
      </c>
      <c r="C921" s="1309" t="s">
        <v>1852</v>
      </c>
      <c r="D921" s="1309" t="s">
        <v>1853</v>
      </c>
      <c r="E921" s="1309" t="s">
        <v>2257</v>
      </c>
    </row>
    <row r="922" spans="1:5" ht="12.75">
      <c r="A922" s="1309" t="s">
        <v>711</v>
      </c>
      <c r="B922" s="1309" t="s">
        <v>2273</v>
      </c>
      <c r="C922" s="1309" t="s">
        <v>327</v>
      </c>
      <c r="D922" s="1309" t="s">
        <v>1849</v>
      </c>
      <c r="E922" s="1309" t="s">
        <v>2257</v>
      </c>
    </row>
    <row r="923" spans="1:5" ht="12.75">
      <c r="A923" s="1309" t="s">
        <v>711</v>
      </c>
      <c r="B923" s="1309" t="s">
        <v>2273</v>
      </c>
      <c r="C923" s="1309" t="s">
        <v>582</v>
      </c>
      <c r="D923" s="1309" t="s">
        <v>1851</v>
      </c>
      <c r="E923" s="1309" t="s">
        <v>2257</v>
      </c>
    </row>
    <row r="924" spans="1:5" ht="12.75">
      <c r="A924" s="1309" t="s">
        <v>711</v>
      </c>
      <c r="B924" s="1309" t="s">
        <v>2273</v>
      </c>
      <c r="C924" s="1309" t="s">
        <v>513</v>
      </c>
      <c r="D924" s="1309" t="s">
        <v>1855</v>
      </c>
      <c r="E924" s="1309" t="s">
        <v>2257</v>
      </c>
    </row>
    <row r="925" spans="1:5" ht="12.75">
      <c r="A925" s="1309" t="s">
        <v>711</v>
      </c>
      <c r="B925" s="1309" t="s">
        <v>2273</v>
      </c>
      <c r="C925" s="1309" t="s">
        <v>1852</v>
      </c>
      <c r="D925" s="1309" t="s">
        <v>1853</v>
      </c>
      <c r="E925" s="1309" t="s">
        <v>2257</v>
      </c>
    </row>
    <row r="926" spans="1:5" ht="12.75">
      <c r="A926" s="1309" t="s">
        <v>713</v>
      </c>
      <c r="B926" s="1309" t="s">
        <v>2274</v>
      </c>
      <c r="C926" s="1309" t="s">
        <v>327</v>
      </c>
      <c r="D926" s="1309" t="s">
        <v>1849</v>
      </c>
      <c r="E926" s="1309" t="s">
        <v>2257</v>
      </c>
    </row>
    <row r="927" spans="1:5" ht="12.75">
      <c r="A927" s="1309" t="s">
        <v>713</v>
      </c>
      <c r="B927" s="1309" t="s">
        <v>2274</v>
      </c>
      <c r="C927" s="1309" t="s">
        <v>582</v>
      </c>
      <c r="D927" s="1309" t="s">
        <v>1851</v>
      </c>
      <c r="E927" s="1309" t="s">
        <v>2257</v>
      </c>
    </row>
    <row r="928" spans="1:5" ht="12.75">
      <c r="A928" s="1309" t="s">
        <v>713</v>
      </c>
      <c r="B928" s="1309" t="s">
        <v>2274</v>
      </c>
      <c r="C928" s="1309" t="s">
        <v>513</v>
      </c>
      <c r="D928" s="1309" t="s">
        <v>1855</v>
      </c>
      <c r="E928" s="1309" t="s">
        <v>2257</v>
      </c>
    </row>
    <row r="929" spans="1:5" ht="12.75">
      <c r="A929" s="1309" t="s">
        <v>713</v>
      </c>
      <c r="B929" s="1309" t="s">
        <v>2274</v>
      </c>
      <c r="C929" s="1309" t="s">
        <v>1852</v>
      </c>
      <c r="D929" s="1309" t="s">
        <v>1853</v>
      </c>
      <c r="E929" s="1309" t="s">
        <v>2257</v>
      </c>
    </row>
    <row r="930" spans="1:5" ht="12.75">
      <c r="A930" s="1309" t="s">
        <v>717</v>
      </c>
      <c r="B930" s="1309" t="s">
        <v>2275</v>
      </c>
      <c r="C930" s="1309" t="s">
        <v>327</v>
      </c>
      <c r="D930" s="1309" t="s">
        <v>1849</v>
      </c>
      <c r="E930" s="1309" t="s">
        <v>2257</v>
      </c>
    </row>
    <row r="931" spans="1:5" ht="12.75">
      <c r="A931" s="1309" t="s">
        <v>717</v>
      </c>
      <c r="B931" s="1309" t="s">
        <v>2275</v>
      </c>
      <c r="C931" s="1309" t="s">
        <v>582</v>
      </c>
      <c r="D931" s="1309" t="s">
        <v>1851</v>
      </c>
      <c r="E931" s="1309" t="s">
        <v>2257</v>
      </c>
    </row>
    <row r="932" spans="1:5" ht="12.75">
      <c r="A932" s="1309" t="s">
        <v>717</v>
      </c>
      <c r="B932" s="1309" t="s">
        <v>2275</v>
      </c>
      <c r="C932" s="1309" t="s">
        <v>513</v>
      </c>
      <c r="D932" s="1309" t="s">
        <v>1855</v>
      </c>
      <c r="E932" s="1309" t="s">
        <v>2257</v>
      </c>
    </row>
    <row r="933" spans="1:5" ht="12.75">
      <c r="A933" s="1309" t="s">
        <v>717</v>
      </c>
      <c r="B933" s="1309" t="s">
        <v>2275</v>
      </c>
      <c r="C933" s="1309" t="s">
        <v>1852</v>
      </c>
      <c r="D933" s="1309" t="s">
        <v>1853</v>
      </c>
      <c r="E933" s="1309" t="s">
        <v>2257</v>
      </c>
    </row>
    <row r="934" spans="1:5" ht="12.75">
      <c r="A934" s="1309" t="s">
        <v>723</v>
      </c>
      <c r="B934" s="1309" t="s">
        <v>2276</v>
      </c>
      <c r="C934" s="1309" t="s">
        <v>327</v>
      </c>
      <c r="D934" s="1309" t="s">
        <v>1849</v>
      </c>
      <c r="E934" s="1309" t="s">
        <v>2257</v>
      </c>
    </row>
    <row r="935" spans="1:5" ht="12.75">
      <c r="A935" s="1309" t="s">
        <v>723</v>
      </c>
      <c r="B935" s="1309" t="s">
        <v>2276</v>
      </c>
      <c r="C935" s="1309" t="s">
        <v>582</v>
      </c>
      <c r="D935" s="1309" t="s">
        <v>1851</v>
      </c>
      <c r="E935" s="1309" t="s">
        <v>2257</v>
      </c>
    </row>
    <row r="936" spans="1:5" ht="12.75">
      <c r="A936" s="1309" t="s">
        <v>723</v>
      </c>
      <c r="B936" s="1309" t="s">
        <v>2276</v>
      </c>
      <c r="C936" s="1309" t="s">
        <v>513</v>
      </c>
      <c r="D936" s="1309" t="s">
        <v>1855</v>
      </c>
      <c r="E936" s="1309" t="s">
        <v>2257</v>
      </c>
    </row>
    <row r="937" spans="1:5" ht="12.75">
      <c r="A937" s="1309" t="s">
        <v>723</v>
      </c>
      <c r="B937" s="1309" t="s">
        <v>2276</v>
      </c>
      <c r="C937" s="1309" t="s">
        <v>1852</v>
      </c>
      <c r="D937" s="1309" t="s">
        <v>1853</v>
      </c>
      <c r="E937" s="1309" t="s">
        <v>2257</v>
      </c>
    </row>
    <row r="938" spans="1:5" ht="12.75">
      <c r="A938" s="1309" t="s">
        <v>727</v>
      </c>
      <c r="B938" s="1309" t="s">
        <v>2277</v>
      </c>
      <c r="C938" s="1309" t="s">
        <v>327</v>
      </c>
      <c r="D938" s="1309" t="s">
        <v>1849</v>
      </c>
      <c r="E938" s="1309" t="s">
        <v>2257</v>
      </c>
    </row>
    <row r="939" spans="1:5" ht="12.75">
      <c r="A939" s="1309" t="s">
        <v>727</v>
      </c>
      <c r="B939" s="1309" t="s">
        <v>2277</v>
      </c>
      <c r="C939" s="1309" t="s">
        <v>582</v>
      </c>
      <c r="D939" s="1309" t="s">
        <v>1851</v>
      </c>
      <c r="E939" s="1309" t="s">
        <v>2257</v>
      </c>
    </row>
    <row r="940" spans="1:5" ht="12.75">
      <c r="A940" s="1309" t="s">
        <v>727</v>
      </c>
      <c r="B940" s="1309" t="s">
        <v>2277</v>
      </c>
      <c r="C940" s="1309" t="s">
        <v>513</v>
      </c>
      <c r="D940" s="1309" t="s">
        <v>1855</v>
      </c>
      <c r="E940" s="1309" t="s">
        <v>2257</v>
      </c>
    </row>
    <row r="941" spans="1:5" ht="12.75">
      <c r="A941" s="1309" t="s">
        <v>727</v>
      </c>
      <c r="B941" s="1309" t="s">
        <v>2277</v>
      </c>
      <c r="C941" s="1309" t="s">
        <v>1852</v>
      </c>
      <c r="D941" s="1309" t="s">
        <v>1853</v>
      </c>
      <c r="E941" s="1309" t="s">
        <v>2257</v>
      </c>
    </row>
    <row r="942" spans="1:5" ht="12.75">
      <c r="A942" s="1309" t="s">
        <v>729</v>
      </c>
      <c r="B942" s="1309" t="s">
        <v>2278</v>
      </c>
      <c r="C942" s="1309" t="s">
        <v>327</v>
      </c>
      <c r="D942" s="1309" t="s">
        <v>1849</v>
      </c>
      <c r="E942" s="1309" t="s">
        <v>2257</v>
      </c>
    </row>
    <row r="943" spans="1:5" ht="12.75">
      <c r="A943" s="1309" t="s">
        <v>729</v>
      </c>
      <c r="B943" s="1309" t="s">
        <v>2278</v>
      </c>
      <c r="C943" s="1309" t="s">
        <v>582</v>
      </c>
      <c r="D943" s="1309" t="s">
        <v>1851</v>
      </c>
      <c r="E943" s="1309" t="s">
        <v>2257</v>
      </c>
    </row>
    <row r="944" spans="1:5" ht="12.75">
      <c r="A944" s="1309" t="s">
        <v>729</v>
      </c>
      <c r="B944" s="1309" t="s">
        <v>2278</v>
      </c>
      <c r="C944" s="1309" t="s">
        <v>513</v>
      </c>
      <c r="D944" s="1309" t="s">
        <v>1855</v>
      </c>
      <c r="E944" s="1309" t="s">
        <v>2257</v>
      </c>
    </row>
    <row r="945" spans="1:5" ht="12.75">
      <c r="A945" s="1309" t="s">
        <v>729</v>
      </c>
      <c r="B945" s="1309" t="s">
        <v>2278</v>
      </c>
      <c r="C945" s="1309" t="s">
        <v>1852</v>
      </c>
      <c r="D945" s="1309" t="s">
        <v>1853</v>
      </c>
      <c r="E945" s="1309" t="s">
        <v>2257</v>
      </c>
    </row>
    <row r="946" spans="1:5" ht="12.75">
      <c r="A946" s="1309" t="s">
        <v>731</v>
      </c>
      <c r="B946" s="1309" t="s">
        <v>2279</v>
      </c>
      <c r="C946" s="1309" t="s">
        <v>327</v>
      </c>
      <c r="D946" s="1309" t="s">
        <v>1849</v>
      </c>
      <c r="E946" s="1309" t="s">
        <v>2257</v>
      </c>
    </row>
    <row r="947" spans="1:5" ht="12.75">
      <c r="A947" s="1309" t="s">
        <v>731</v>
      </c>
      <c r="B947" s="1309" t="s">
        <v>2279</v>
      </c>
      <c r="C947" s="1309" t="s">
        <v>582</v>
      </c>
      <c r="D947" s="1309" t="s">
        <v>1851</v>
      </c>
      <c r="E947" s="1309" t="s">
        <v>2257</v>
      </c>
    </row>
    <row r="948" spans="1:5" ht="12.75">
      <c r="A948" s="1309" t="s">
        <v>731</v>
      </c>
      <c r="B948" s="1309" t="s">
        <v>2279</v>
      </c>
      <c r="C948" s="1309" t="s">
        <v>513</v>
      </c>
      <c r="D948" s="1309" t="s">
        <v>1855</v>
      </c>
      <c r="E948" s="1309" t="s">
        <v>2257</v>
      </c>
    </row>
    <row r="949" spans="1:5" ht="12.75">
      <c r="A949" s="1309" t="s">
        <v>731</v>
      </c>
      <c r="B949" s="1309" t="s">
        <v>2279</v>
      </c>
      <c r="C949" s="1309" t="s">
        <v>1852</v>
      </c>
      <c r="D949" s="1309" t="s">
        <v>1853</v>
      </c>
      <c r="E949" s="1309" t="s">
        <v>2257</v>
      </c>
    </row>
    <row r="950" spans="1:5" ht="12.75">
      <c r="A950" s="1309" t="s">
        <v>737</v>
      </c>
      <c r="B950" s="1309" t="s">
        <v>2280</v>
      </c>
      <c r="C950" s="1309" t="s">
        <v>327</v>
      </c>
      <c r="D950" s="1309" t="s">
        <v>1849</v>
      </c>
      <c r="E950" s="1309" t="s">
        <v>2257</v>
      </c>
    </row>
    <row r="951" spans="1:5" ht="12.75">
      <c r="A951" s="1309" t="s">
        <v>737</v>
      </c>
      <c r="B951" s="1309" t="s">
        <v>2280</v>
      </c>
      <c r="C951" s="1309" t="s">
        <v>582</v>
      </c>
      <c r="D951" s="1309" t="s">
        <v>1851</v>
      </c>
      <c r="E951" s="1309" t="s">
        <v>2257</v>
      </c>
    </row>
    <row r="952" spans="1:5" ht="12.75">
      <c r="A952" s="1309" t="s">
        <v>737</v>
      </c>
      <c r="B952" s="1309" t="s">
        <v>2280</v>
      </c>
      <c r="C952" s="1309" t="s">
        <v>513</v>
      </c>
      <c r="D952" s="1309" t="s">
        <v>1855</v>
      </c>
      <c r="E952" s="1309" t="s">
        <v>2257</v>
      </c>
    </row>
    <row r="953" spans="1:5" ht="12.75">
      <c r="A953" s="1309" t="s">
        <v>737</v>
      </c>
      <c r="B953" s="1309" t="s">
        <v>2280</v>
      </c>
      <c r="C953" s="1309" t="s">
        <v>1852</v>
      </c>
      <c r="D953" s="1309" t="s">
        <v>1853</v>
      </c>
      <c r="E953" s="1309" t="s">
        <v>2257</v>
      </c>
    </row>
    <row r="954" spans="1:5" ht="12.75">
      <c r="A954" s="1309" t="s">
        <v>741</v>
      </c>
      <c r="B954" s="1309" t="s">
        <v>2281</v>
      </c>
      <c r="C954" s="1309" t="s">
        <v>327</v>
      </c>
      <c r="D954" s="1309" t="s">
        <v>1849</v>
      </c>
      <c r="E954" s="1309" t="s">
        <v>2257</v>
      </c>
    </row>
    <row r="955" spans="1:5" ht="12.75">
      <c r="A955" s="1309" t="s">
        <v>741</v>
      </c>
      <c r="B955" s="1309" t="s">
        <v>2281</v>
      </c>
      <c r="C955" s="1309" t="s">
        <v>582</v>
      </c>
      <c r="D955" s="1309" t="s">
        <v>1851</v>
      </c>
      <c r="E955" s="1309" t="s">
        <v>2257</v>
      </c>
    </row>
    <row r="956" spans="1:5" ht="12.75">
      <c r="A956" s="1309" t="s">
        <v>741</v>
      </c>
      <c r="B956" s="1309" t="s">
        <v>2281</v>
      </c>
      <c r="C956" s="1309" t="s">
        <v>513</v>
      </c>
      <c r="D956" s="1309" t="s">
        <v>1855</v>
      </c>
      <c r="E956" s="1309" t="s">
        <v>2257</v>
      </c>
    </row>
    <row r="957" spans="1:5" ht="12.75">
      <c r="A957" s="1309" t="s">
        <v>741</v>
      </c>
      <c r="B957" s="1309" t="s">
        <v>2281</v>
      </c>
      <c r="C957" s="1309" t="s">
        <v>1852</v>
      </c>
      <c r="D957" s="1309" t="s">
        <v>1853</v>
      </c>
      <c r="E957" s="1309" t="s">
        <v>2257</v>
      </c>
    </row>
    <row r="958" spans="1:5" ht="12.75">
      <c r="A958" s="1309" t="s">
        <v>743</v>
      </c>
      <c r="B958" s="1309" t="s">
        <v>2282</v>
      </c>
      <c r="C958" s="1309" t="s">
        <v>327</v>
      </c>
      <c r="D958" s="1309" t="s">
        <v>1849</v>
      </c>
      <c r="E958" s="1309" t="s">
        <v>2257</v>
      </c>
    </row>
    <row r="959" spans="1:5" ht="12.75">
      <c r="A959" s="1309" t="s">
        <v>743</v>
      </c>
      <c r="B959" s="1309" t="s">
        <v>2282</v>
      </c>
      <c r="C959" s="1309" t="s">
        <v>582</v>
      </c>
      <c r="D959" s="1309" t="s">
        <v>1851</v>
      </c>
      <c r="E959" s="1309" t="s">
        <v>2257</v>
      </c>
    </row>
    <row r="960" spans="1:5" ht="12.75">
      <c r="A960" s="1309" t="s">
        <v>743</v>
      </c>
      <c r="B960" s="1309" t="s">
        <v>2282</v>
      </c>
      <c r="C960" s="1309" t="s">
        <v>513</v>
      </c>
      <c r="D960" s="1309" t="s">
        <v>1855</v>
      </c>
      <c r="E960" s="1309" t="s">
        <v>2257</v>
      </c>
    </row>
    <row r="961" spans="1:5" ht="12.75">
      <c r="A961" s="1309" t="s">
        <v>743</v>
      </c>
      <c r="B961" s="1309" t="s">
        <v>2282</v>
      </c>
      <c r="C961" s="1309" t="s">
        <v>1852</v>
      </c>
      <c r="D961" s="1309" t="s">
        <v>1853</v>
      </c>
      <c r="E961" s="1309" t="s">
        <v>2257</v>
      </c>
    </row>
    <row r="962" spans="1:5" ht="12.75">
      <c r="A962" s="1309" t="s">
        <v>747</v>
      </c>
      <c r="B962" s="1309" t="s">
        <v>2283</v>
      </c>
      <c r="C962" s="1309" t="s">
        <v>327</v>
      </c>
      <c r="D962" s="1309" t="s">
        <v>1849</v>
      </c>
      <c r="E962" s="1309" t="s">
        <v>2257</v>
      </c>
    </row>
    <row r="963" spans="1:5" ht="12.75">
      <c r="A963" s="1309" t="s">
        <v>747</v>
      </c>
      <c r="B963" s="1309" t="s">
        <v>2283</v>
      </c>
      <c r="C963" s="1309" t="s">
        <v>582</v>
      </c>
      <c r="D963" s="1309" t="s">
        <v>1851</v>
      </c>
      <c r="E963" s="1309" t="s">
        <v>2257</v>
      </c>
    </row>
    <row r="964" spans="1:5" ht="12.75">
      <c r="A964" s="1309" t="s">
        <v>747</v>
      </c>
      <c r="B964" s="1309" t="s">
        <v>2283</v>
      </c>
      <c r="C964" s="1309" t="s">
        <v>513</v>
      </c>
      <c r="D964" s="1309" t="s">
        <v>1855</v>
      </c>
      <c r="E964" s="1309" t="s">
        <v>2257</v>
      </c>
    </row>
    <row r="965" spans="1:5" ht="12.75">
      <c r="A965" s="1309" t="s">
        <v>747</v>
      </c>
      <c r="B965" s="1309" t="s">
        <v>2283</v>
      </c>
      <c r="C965" s="1309" t="s">
        <v>1852</v>
      </c>
      <c r="D965" s="1309" t="s">
        <v>1853</v>
      </c>
      <c r="E965" s="1309" t="s">
        <v>2257</v>
      </c>
    </row>
    <row r="966" spans="1:5" ht="12.75">
      <c r="A966" s="1309" t="s">
        <v>751</v>
      </c>
      <c r="B966" s="1309" t="s">
        <v>2284</v>
      </c>
      <c r="C966" s="1309" t="s">
        <v>327</v>
      </c>
      <c r="D966" s="1309" t="s">
        <v>1849</v>
      </c>
      <c r="E966" s="1309" t="s">
        <v>2257</v>
      </c>
    </row>
    <row r="967" spans="1:5" ht="12.75">
      <c r="A967" s="1309" t="s">
        <v>751</v>
      </c>
      <c r="B967" s="1309" t="s">
        <v>2284</v>
      </c>
      <c r="C967" s="1309" t="s">
        <v>582</v>
      </c>
      <c r="D967" s="1309" t="s">
        <v>1851</v>
      </c>
      <c r="E967" s="1309" t="s">
        <v>2257</v>
      </c>
    </row>
    <row r="968" spans="1:5" ht="12.75">
      <c r="A968" s="1309" t="s">
        <v>751</v>
      </c>
      <c r="B968" s="1309" t="s">
        <v>2284</v>
      </c>
      <c r="C968" s="1309" t="s">
        <v>513</v>
      </c>
      <c r="D968" s="1309" t="s">
        <v>1855</v>
      </c>
      <c r="E968" s="1309" t="s">
        <v>2257</v>
      </c>
    </row>
    <row r="969" spans="1:5" ht="12.75">
      <c r="A969" s="1309" t="s">
        <v>751</v>
      </c>
      <c r="B969" s="1309" t="s">
        <v>2284</v>
      </c>
      <c r="C969" s="1309" t="s">
        <v>1852</v>
      </c>
      <c r="D969" s="1309" t="s">
        <v>1853</v>
      </c>
      <c r="E969" s="1309" t="s">
        <v>2257</v>
      </c>
    </row>
    <row r="970" spans="1:5" ht="12.75">
      <c r="A970" s="1309" t="s">
        <v>753</v>
      </c>
      <c r="B970" s="1309" t="s">
        <v>2285</v>
      </c>
      <c r="C970" s="1309" t="s">
        <v>327</v>
      </c>
      <c r="D970" s="1309" t="s">
        <v>1849</v>
      </c>
      <c r="E970" s="1309" t="s">
        <v>2257</v>
      </c>
    </row>
    <row r="971" spans="1:5" ht="12.75">
      <c r="A971" s="1309" t="s">
        <v>753</v>
      </c>
      <c r="B971" s="1309" t="s">
        <v>2285</v>
      </c>
      <c r="C971" s="1309" t="s">
        <v>582</v>
      </c>
      <c r="D971" s="1309" t="s">
        <v>1851</v>
      </c>
      <c r="E971" s="1309" t="s">
        <v>2257</v>
      </c>
    </row>
    <row r="972" spans="1:5" ht="12.75">
      <c r="A972" s="1309" t="s">
        <v>753</v>
      </c>
      <c r="B972" s="1309" t="s">
        <v>2285</v>
      </c>
      <c r="C972" s="1309" t="s">
        <v>513</v>
      </c>
      <c r="D972" s="1309" t="s">
        <v>1855</v>
      </c>
      <c r="E972" s="1309" t="s">
        <v>2257</v>
      </c>
    </row>
    <row r="973" spans="1:5" ht="12.75">
      <c r="A973" s="1309" t="s">
        <v>753</v>
      </c>
      <c r="B973" s="1309" t="s">
        <v>2285</v>
      </c>
      <c r="C973" s="1309" t="s">
        <v>1852</v>
      </c>
      <c r="D973" s="1309" t="s">
        <v>1853</v>
      </c>
      <c r="E973" s="1309" t="s">
        <v>2257</v>
      </c>
    </row>
    <row r="974" spans="1:5" ht="12.75">
      <c r="A974" s="1309" t="s">
        <v>755</v>
      </c>
      <c r="B974" s="1309" t="s">
        <v>2286</v>
      </c>
      <c r="C974" s="1309" t="s">
        <v>327</v>
      </c>
      <c r="D974" s="1309" t="s">
        <v>1849</v>
      </c>
      <c r="E974" s="1309" t="s">
        <v>2257</v>
      </c>
    </row>
    <row r="975" spans="1:5" ht="12.75">
      <c r="A975" s="1309" t="s">
        <v>755</v>
      </c>
      <c r="B975" s="1309" t="s">
        <v>2286</v>
      </c>
      <c r="C975" s="1309" t="s">
        <v>582</v>
      </c>
      <c r="D975" s="1309" t="s">
        <v>1851</v>
      </c>
      <c r="E975" s="1309" t="s">
        <v>2257</v>
      </c>
    </row>
    <row r="976" spans="1:5" ht="12.75">
      <c r="A976" s="1309" t="s">
        <v>755</v>
      </c>
      <c r="B976" s="1309" t="s">
        <v>2286</v>
      </c>
      <c r="C976" s="1309" t="s">
        <v>513</v>
      </c>
      <c r="D976" s="1309" t="s">
        <v>1855</v>
      </c>
      <c r="E976" s="1309" t="s">
        <v>2257</v>
      </c>
    </row>
    <row r="977" spans="1:5" ht="12.75">
      <c r="A977" s="1309" t="s">
        <v>755</v>
      </c>
      <c r="B977" s="1309" t="s">
        <v>2286</v>
      </c>
      <c r="C977" s="1309" t="s">
        <v>1852</v>
      </c>
      <c r="D977" s="1309" t="s">
        <v>1853</v>
      </c>
      <c r="E977" s="1309" t="s">
        <v>2257</v>
      </c>
    </row>
    <row r="978" spans="1:5" ht="12.75">
      <c r="A978" s="1309" t="s">
        <v>757</v>
      </c>
      <c r="B978" s="1309" t="s">
        <v>2287</v>
      </c>
      <c r="C978" s="1309" t="s">
        <v>327</v>
      </c>
      <c r="D978" s="1309" t="s">
        <v>1849</v>
      </c>
      <c r="E978" s="1309" t="s">
        <v>2263</v>
      </c>
    </row>
    <row r="979" spans="1:5" ht="12.75">
      <c r="A979" s="1309" t="s">
        <v>757</v>
      </c>
      <c r="B979" s="1309" t="s">
        <v>2287</v>
      </c>
      <c r="C979" s="1309" t="s">
        <v>582</v>
      </c>
      <c r="D979" s="1309" t="s">
        <v>1851</v>
      </c>
      <c r="E979" s="1309" t="s">
        <v>2263</v>
      </c>
    </row>
    <row r="980" spans="1:5" ht="12.75">
      <c r="A980" s="1309" t="s">
        <v>757</v>
      </c>
      <c r="B980" s="1309" t="s">
        <v>2287</v>
      </c>
      <c r="C980" s="1309" t="s">
        <v>513</v>
      </c>
      <c r="D980" s="1309" t="s">
        <v>1855</v>
      </c>
      <c r="E980" s="1309" t="s">
        <v>2263</v>
      </c>
    </row>
    <row r="981" spans="1:5" ht="12.75">
      <c r="A981" s="1309" t="s">
        <v>757</v>
      </c>
      <c r="B981" s="1309" t="s">
        <v>2287</v>
      </c>
      <c r="C981" s="1309" t="s">
        <v>1852</v>
      </c>
      <c r="D981" s="1309" t="s">
        <v>1853</v>
      </c>
      <c r="E981" s="1309" t="s">
        <v>2263</v>
      </c>
    </row>
    <row r="982" spans="1:5" ht="12.75">
      <c r="A982" s="1309" t="s">
        <v>759</v>
      </c>
      <c r="B982" s="1309" t="s">
        <v>2288</v>
      </c>
      <c r="C982" s="1309" t="s">
        <v>327</v>
      </c>
      <c r="D982" s="1309" t="s">
        <v>1849</v>
      </c>
      <c r="E982" s="1309" t="s">
        <v>2257</v>
      </c>
    </row>
    <row r="983" spans="1:5" ht="12.75">
      <c r="A983" s="1309" t="s">
        <v>759</v>
      </c>
      <c r="B983" s="1309" t="s">
        <v>2288</v>
      </c>
      <c r="C983" s="1309" t="s">
        <v>582</v>
      </c>
      <c r="D983" s="1309" t="s">
        <v>1851</v>
      </c>
      <c r="E983" s="1309" t="s">
        <v>2257</v>
      </c>
    </row>
    <row r="984" spans="1:5" ht="12.75">
      <c r="A984" s="1309" t="s">
        <v>759</v>
      </c>
      <c r="B984" s="1309" t="s">
        <v>2288</v>
      </c>
      <c r="C984" s="1309" t="s">
        <v>513</v>
      </c>
      <c r="D984" s="1309" t="s">
        <v>1855</v>
      </c>
      <c r="E984" s="1309" t="s">
        <v>2257</v>
      </c>
    </row>
    <row r="985" spans="1:5" ht="12.75">
      <c r="A985" s="1309" t="s">
        <v>759</v>
      </c>
      <c r="B985" s="1309" t="s">
        <v>2288</v>
      </c>
      <c r="C985" s="1309" t="s">
        <v>1852</v>
      </c>
      <c r="D985" s="1309" t="s">
        <v>1853</v>
      </c>
      <c r="E985" s="1309" t="s">
        <v>2257</v>
      </c>
    </row>
    <row r="986" spans="1:5" ht="12.75">
      <c r="A986" s="1309" t="s">
        <v>761</v>
      </c>
      <c r="B986" s="1309" t="s">
        <v>2289</v>
      </c>
      <c r="C986" s="1309" t="s">
        <v>327</v>
      </c>
      <c r="D986" s="1309" t="s">
        <v>1849</v>
      </c>
      <c r="E986" s="1309" t="s">
        <v>2257</v>
      </c>
    </row>
    <row r="987" spans="1:5" ht="12.75">
      <c r="A987" s="1309" t="s">
        <v>761</v>
      </c>
      <c r="B987" s="1309" t="s">
        <v>2289</v>
      </c>
      <c r="C987" s="1309" t="s">
        <v>582</v>
      </c>
      <c r="D987" s="1309" t="s">
        <v>1851</v>
      </c>
      <c r="E987" s="1309" t="s">
        <v>2257</v>
      </c>
    </row>
    <row r="988" spans="1:5" ht="12.75">
      <c r="A988" s="1309" t="s">
        <v>761</v>
      </c>
      <c r="B988" s="1309" t="s">
        <v>2289</v>
      </c>
      <c r="C988" s="1309" t="s">
        <v>513</v>
      </c>
      <c r="D988" s="1309" t="s">
        <v>1855</v>
      </c>
      <c r="E988" s="1309" t="s">
        <v>2257</v>
      </c>
    </row>
    <row r="989" spans="1:5" ht="12.75">
      <c r="A989" s="1309" t="s">
        <v>761</v>
      </c>
      <c r="B989" s="1309" t="s">
        <v>2289</v>
      </c>
      <c r="C989" s="1309" t="s">
        <v>1852</v>
      </c>
      <c r="D989" s="1309" t="s">
        <v>1853</v>
      </c>
      <c r="E989" s="1309" t="s">
        <v>2257</v>
      </c>
    </row>
    <row r="990" spans="1:5" ht="12.75">
      <c r="A990" s="1309" t="s">
        <v>765</v>
      </c>
      <c r="B990" s="1309" t="s">
        <v>2290</v>
      </c>
      <c r="C990" s="1309" t="s">
        <v>327</v>
      </c>
      <c r="D990" s="1309" t="s">
        <v>1849</v>
      </c>
      <c r="E990" s="1309" t="s">
        <v>2257</v>
      </c>
    </row>
    <row r="991" spans="1:5" ht="12.75">
      <c r="A991" s="1309" t="s">
        <v>765</v>
      </c>
      <c r="B991" s="1309" t="s">
        <v>2290</v>
      </c>
      <c r="C991" s="1309" t="s">
        <v>582</v>
      </c>
      <c r="D991" s="1309" t="s">
        <v>1851</v>
      </c>
      <c r="E991" s="1309" t="s">
        <v>2257</v>
      </c>
    </row>
    <row r="992" spans="1:5" ht="12.75">
      <c r="A992" s="1309" t="s">
        <v>765</v>
      </c>
      <c r="B992" s="1309" t="s">
        <v>2290</v>
      </c>
      <c r="C992" s="1309" t="s">
        <v>513</v>
      </c>
      <c r="D992" s="1309" t="s">
        <v>1855</v>
      </c>
      <c r="E992" s="1309" t="s">
        <v>2257</v>
      </c>
    </row>
    <row r="993" spans="1:5" ht="12.75">
      <c r="A993" s="1309" t="s">
        <v>765</v>
      </c>
      <c r="B993" s="1309" t="s">
        <v>2290</v>
      </c>
      <c r="C993" s="1309" t="s">
        <v>1852</v>
      </c>
      <c r="D993" s="1309" t="s">
        <v>1853</v>
      </c>
      <c r="E993" s="1309" t="s">
        <v>2257</v>
      </c>
    </row>
    <row r="994" spans="1:5" ht="12.75">
      <c r="A994" s="1309" t="s">
        <v>769</v>
      </c>
      <c r="B994" s="1309" t="s">
        <v>2291</v>
      </c>
      <c r="C994" s="1309" t="s">
        <v>327</v>
      </c>
      <c r="D994" s="1309" t="s">
        <v>1849</v>
      </c>
      <c r="E994" s="1309" t="s">
        <v>2257</v>
      </c>
    </row>
    <row r="995" spans="1:5" ht="12.75">
      <c r="A995" s="1309" t="s">
        <v>769</v>
      </c>
      <c r="B995" s="1309" t="s">
        <v>2291</v>
      </c>
      <c r="C995" s="1309" t="s">
        <v>582</v>
      </c>
      <c r="D995" s="1309" t="s">
        <v>1851</v>
      </c>
      <c r="E995" s="1309" t="s">
        <v>2257</v>
      </c>
    </row>
    <row r="996" spans="1:5" ht="12.75">
      <c r="A996" s="1309" t="s">
        <v>769</v>
      </c>
      <c r="B996" s="1309" t="s">
        <v>2291</v>
      </c>
      <c r="C996" s="1309" t="s">
        <v>513</v>
      </c>
      <c r="D996" s="1309" t="s">
        <v>1855</v>
      </c>
      <c r="E996" s="1309" t="s">
        <v>2257</v>
      </c>
    </row>
    <row r="997" spans="1:5" ht="12.75">
      <c r="A997" s="1309" t="s">
        <v>769</v>
      </c>
      <c r="B997" s="1309" t="s">
        <v>2291</v>
      </c>
      <c r="C997" s="1309" t="s">
        <v>1852</v>
      </c>
      <c r="D997" s="1309" t="s">
        <v>1853</v>
      </c>
      <c r="E997" s="1309" t="s">
        <v>2257</v>
      </c>
    </row>
    <row r="998" spans="1:5" ht="12.75">
      <c r="A998" s="1309" t="s">
        <v>771</v>
      </c>
      <c r="B998" s="1309" t="s">
        <v>2292</v>
      </c>
      <c r="C998" s="1309" t="s">
        <v>327</v>
      </c>
      <c r="D998" s="1309" t="s">
        <v>1849</v>
      </c>
      <c r="E998" s="1309" t="s">
        <v>2257</v>
      </c>
    </row>
    <row r="999" spans="1:5" ht="12.75">
      <c r="A999" s="1309" t="s">
        <v>771</v>
      </c>
      <c r="B999" s="1309" t="s">
        <v>2292</v>
      </c>
      <c r="C999" s="1309" t="s">
        <v>582</v>
      </c>
      <c r="D999" s="1309" t="s">
        <v>1851</v>
      </c>
      <c r="E999" s="1309" t="s">
        <v>2257</v>
      </c>
    </row>
    <row r="1000" spans="1:5" ht="12.75">
      <c r="A1000" s="1309" t="s">
        <v>771</v>
      </c>
      <c r="B1000" s="1309" t="s">
        <v>2292</v>
      </c>
      <c r="C1000" s="1309" t="s">
        <v>513</v>
      </c>
      <c r="D1000" s="1309" t="s">
        <v>1855</v>
      </c>
      <c r="E1000" s="1309" t="s">
        <v>2257</v>
      </c>
    </row>
    <row r="1001" spans="1:5" ht="12.75">
      <c r="A1001" s="1309" t="s">
        <v>771</v>
      </c>
      <c r="B1001" s="1309" t="s">
        <v>2292</v>
      </c>
      <c r="C1001" s="1309" t="s">
        <v>1852</v>
      </c>
      <c r="D1001" s="1309" t="s">
        <v>1853</v>
      </c>
      <c r="E1001" s="1309" t="s">
        <v>2257</v>
      </c>
    </row>
    <row r="1002" spans="1:5" ht="12.75">
      <c r="A1002" s="1309" t="s">
        <v>777</v>
      </c>
      <c r="B1002" s="1309" t="s">
        <v>2293</v>
      </c>
      <c r="C1002" s="1309" t="s">
        <v>327</v>
      </c>
      <c r="D1002" s="1309" t="s">
        <v>1849</v>
      </c>
      <c r="E1002" s="1309" t="s">
        <v>2257</v>
      </c>
    </row>
    <row r="1003" spans="1:5" ht="12.75">
      <c r="A1003" s="1309" t="s">
        <v>777</v>
      </c>
      <c r="B1003" s="1309" t="s">
        <v>2293</v>
      </c>
      <c r="C1003" s="1309" t="s">
        <v>582</v>
      </c>
      <c r="D1003" s="1309" t="s">
        <v>1851</v>
      </c>
      <c r="E1003" s="1309" t="s">
        <v>2257</v>
      </c>
    </row>
    <row r="1004" spans="1:5" ht="12.75">
      <c r="A1004" s="1309" t="s">
        <v>777</v>
      </c>
      <c r="B1004" s="1309" t="s">
        <v>2293</v>
      </c>
      <c r="C1004" s="1309" t="s">
        <v>513</v>
      </c>
      <c r="D1004" s="1309" t="s">
        <v>1855</v>
      </c>
      <c r="E1004" s="1309" t="s">
        <v>2257</v>
      </c>
    </row>
    <row r="1005" spans="1:5" ht="12.75">
      <c r="A1005" s="1309" t="s">
        <v>777</v>
      </c>
      <c r="B1005" s="1309" t="s">
        <v>2293</v>
      </c>
      <c r="C1005" s="1309" t="s">
        <v>1852</v>
      </c>
      <c r="D1005" s="1309" t="s">
        <v>1853</v>
      </c>
      <c r="E1005" s="1309" t="s">
        <v>2257</v>
      </c>
    </row>
    <row r="1006" spans="1:5" ht="12.75">
      <c r="A1006" s="1309" t="s">
        <v>779</v>
      </c>
      <c r="B1006" s="1309" t="s">
        <v>2294</v>
      </c>
      <c r="C1006" s="1309" t="s">
        <v>327</v>
      </c>
      <c r="D1006" s="1309" t="s">
        <v>1849</v>
      </c>
      <c r="E1006" s="1309" t="s">
        <v>2257</v>
      </c>
    </row>
    <row r="1007" spans="1:5" ht="12.75">
      <c r="A1007" s="1309" t="s">
        <v>779</v>
      </c>
      <c r="B1007" s="1309" t="s">
        <v>2294</v>
      </c>
      <c r="C1007" s="1309" t="s">
        <v>582</v>
      </c>
      <c r="D1007" s="1309" t="s">
        <v>1851</v>
      </c>
      <c r="E1007" s="1309" t="s">
        <v>2257</v>
      </c>
    </row>
    <row r="1008" spans="1:5" ht="12.75">
      <c r="A1008" s="1309" t="s">
        <v>779</v>
      </c>
      <c r="B1008" s="1309" t="s">
        <v>2294</v>
      </c>
      <c r="C1008" s="1309" t="s">
        <v>513</v>
      </c>
      <c r="D1008" s="1309" t="s">
        <v>1855</v>
      </c>
      <c r="E1008" s="1309" t="s">
        <v>2257</v>
      </c>
    </row>
    <row r="1009" spans="1:5" ht="12.75">
      <c r="A1009" s="1309" t="s">
        <v>779</v>
      </c>
      <c r="B1009" s="1309" t="s">
        <v>2294</v>
      </c>
      <c r="C1009" s="1309" t="s">
        <v>1852</v>
      </c>
      <c r="D1009" s="1309" t="s">
        <v>1853</v>
      </c>
      <c r="E1009" s="1309" t="s">
        <v>2257</v>
      </c>
    </row>
    <row r="1010" spans="1:5" ht="12.75">
      <c r="A1010" s="1309" t="s">
        <v>781</v>
      </c>
      <c r="B1010" s="1309" t="s">
        <v>2295</v>
      </c>
      <c r="C1010" s="1309" t="s">
        <v>327</v>
      </c>
      <c r="D1010" s="1309" t="s">
        <v>1849</v>
      </c>
      <c r="E1010" s="1309" t="s">
        <v>2263</v>
      </c>
    </row>
    <row r="1011" spans="1:5" ht="12.75">
      <c r="A1011" s="1309" t="s">
        <v>781</v>
      </c>
      <c r="B1011" s="1309" t="s">
        <v>2295</v>
      </c>
      <c r="C1011" s="1309" t="s">
        <v>582</v>
      </c>
      <c r="D1011" s="1309" t="s">
        <v>1851</v>
      </c>
      <c r="E1011" s="1309" t="s">
        <v>2263</v>
      </c>
    </row>
    <row r="1012" spans="1:5" ht="12.75">
      <c r="A1012" s="1309" t="s">
        <v>781</v>
      </c>
      <c r="B1012" s="1309" t="s">
        <v>2295</v>
      </c>
      <c r="C1012" s="1309" t="s">
        <v>513</v>
      </c>
      <c r="D1012" s="1309" t="s">
        <v>1855</v>
      </c>
      <c r="E1012" s="1309" t="s">
        <v>2263</v>
      </c>
    </row>
    <row r="1013" spans="1:5" ht="12.75">
      <c r="A1013" s="1309" t="s">
        <v>781</v>
      </c>
      <c r="B1013" s="1309" t="s">
        <v>2295</v>
      </c>
      <c r="C1013" s="1309" t="s">
        <v>1852</v>
      </c>
      <c r="D1013" s="1309" t="s">
        <v>1853</v>
      </c>
      <c r="E1013" s="1309" t="s">
        <v>2263</v>
      </c>
    </row>
    <row r="1014" spans="1:5" ht="12.75">
      <c r="A1014" s="1309" t="s">
        <v>783</v>
      </c>
      <c r="B1014" s="1309" t="s">
        <v>2296</v>
      </c>
      <c r="C1014" s="1309" t="s">
        <v>327</v>
      </c>
      <c r="D1014" s="1309" t="s">
        <v>1849</v>
      </c>
      <c r="E1014" s="1309" t="s">
        <v>2257</v>
      </c>
    </row>
    <row r="1015" spans="1:5" ht="12.75">
      <c r="A1015" s="1309" t="s">
        <v>783</v>
      </c>
      <c r="B1015" s="1309" t="s">
        <v>2296</v>
      </c>
      <c r="C1015" s="1309" t="s">
        <v>582</v>
      </c>
      <c r="D1015" s="1309" t="s">
        <v>1851</v>
      </c>
      <c r="E1015" s="1309" t="s">
        <v>2257</v>
      </c>
    </row>
    <row r="1016" spans="1:5" ht="12.75">
      <c r="A1016" s="1309" t="s">
        <v>783</v>
      </c>
      <c r="B1016" s="1309" t="s">
        <v>2296</v>
      </c>
      <c r="C1016" s="1309" t="s">
        <v>513</v>
      </c>
      <c r="D1016" s="1309" t="s">
        <v>1855</v>
      </c>
      <c r="E1016" s="1309" t="s">
        <v>2257</v>
      </c>
    </row>
    <row r="1017" spans="1:5" ht="12.75">
      <c r="A1017" s="1309" t="s">
        <v>783</v>
      </c>
      <c r="B1017" s="1309" t="s">
        <v>2296</v>
      </c>
      <c r="C1017" s="1309" t="s">
        <v>1852</v>
      </c>
      <c r="D1017" s="1309" t="s">
        <v>1853</v>
      </c>
      <c r="E1017" s="1309" t="s">
        <v>2257</v>
      </c>
    </row>
    <row r="1018" spans="1:5" ht="12.75">
      <c r="A1018" s="1309" t="s">
        <v>785</v>
      </c>
      <c r="B1018" s="1309" t="s">
        <v>2297</v>
      </c>
      <c r="C1018" s="1309" t="s">
        <v>327</v>
      </c>
      <c r="D1018" s="1309" t="s">
        <v>1849</v>
      </c>
      <c r="E1018" s="1309" t="s">
        <v>2257</v>
      </c>
    </row>
    <row r="1019" spans="1:5" ht="12.75">
      <c r="A1019" s="1309" t="s">
        <v>785</v>
      </c>
      <c r="B1019" s="1309" t="s">
        <v>2297</v>
      </c>
      <c r="C1019" s="1309" t="s">
        <v>582</v>
      </c>
      <c r="D1019" s="1309" t="s">
        <v>1851</v>
      </c>
      <c r="E1019" s="1309" t="s">
        <v>2257</v>
      </c>
    </row>
    <row r="1020" spans="1:5" ht="12.75">
      <c r="A1020" s="1309" t="s">
        <v>785</v>
      </c>
      <c r="B1020" s="1309" t="s">
        <v>2297</v>
      </c>
      <c r="C1020" s="1309" t="s">
        <v>513</v>
      </c>
      <c r="D1020" s="1309" t="s">
        <v>1855</v>
      </c>
      <c r="E1020" s="1309" t="s">
        <v>2257</v>
      </c>
    </row>
    <row r="1021" spans="1:5" ht="12.75">
      <c r="A1021" s="1309" t="s">
        <v>785</v>
      </c>
      <c r="B1021" s="1309" t="s">
        <v>2297</v>
      </c>
      <c r="C1021" s="1309" t="s">
        <v>1852</v>
      </c>
      <c r="D1021" s="1309" t="s">
        <v>1853</v>
      </c>
      <c r="E1021" s="1309" t="s">
        <v>2257</v>
      </c>
    </row>
    <row r="1022" spans="1:5" ht="12.75">
      <c r="A1022" s="1309" t="s">
        <v>787</v>
      </c>
      <c r="B1022" s="1309" t="s">
        <v>2298</v>
      </c>
      <c r="C1022" s="1309" t="s">
        <v>327</v>
      </c>
      <c r="D1022" s="1309" t="s">
        <v>1849</v>
      </c>
      <c r="E1022" s="1309" t="s">
        <v>2257</v>
      </c>
    </row>
    <row r="1023" spans="1:5" ht="12.75">
      <c r="A1023" s="1309" t="s">
        <v>787</v>
      </c>
      <c r="B1023" s="1309" t="s">
        <v>2298</v>
      </c>
      <c r="C1023" s="1309" t="s">
        <v>582</v>
      </c>
      <c r="D1023" s="1309" t="s">
        <v>1851</v>
      </c>
      <c r="E1023" s="1309" t="s">
        <v>2257</v>
      </c>
    </row>
    <row r="1024" spans="1:5" ht="12.75">
      <c r="A1024" s="1309" t="s">
        <v>787</v>
      </c>
      <c r="B1024" s="1309" t="s">
        <v>2298</v>
      </c>
      <c r="C1024" s="1309" t="s">
        <v>513</v>
      </c>
      <c r="D1024" s="1309" t="s">
        <v>1855</v>
      </c>
      <c r="E1024" s="1309" t="s">
        <v>2257</v>
      </c>
    </row>
    <row r="1025" spans="1:5" ht="12.75">
      <c r="A1025" s="1309" t="s">
        <v>787</v>
      </c>
      <c r="B1025" s="1309" t="s">
        <v>2298</v>
      </c>
      <c r="C1025" s="1309" t="s">
        <v>1852</v>
      </c>
      <c r="D1025" s="1309" t="s">
        <v>1853</v>
      </c>
      <c r="E1025" s="1309" t="s">
        <v>2257</v>
      </c>
    </row>
    <row r="1026" spans="1:5" ht="12.75">
      <c r="A1026" s="1309" t="s">
        <v>791</v>
      </c>
      <c r="B1026" s="1309" t="s">
        <v>2299</v>
      </c>
      <c r="C1026" s="1309" t="s">
        <v>327</v>
      </c>
      <c r="D1026" s="1309" t="s">
        <v>1849</v>
      </c>
      <c r="E1026" s="1309" t="s">
        <v>2257</v>
      </c>
    </row>
    <row r="1027" spans="1:5" ht="12.75">
      <c r="A1027" s="1309" t="s">
        <v>791</v>
      </c>
      <c r="B1027" s="1309" t="s">
        <v>2299</v>
      </c>
      <c r="C1027" s="1309" t="s">
        <v>582</v>
      </c>
      <c r="D1027" s="1309" t="s">
        <v>1851</v>
      </c>
      <c r="E1027" s="1309" t="s">
        <v>2257</v>
      </c>
    </row>
    <row r="1028" spans="1:5" ht="12.75">
      <c r="A1028" s="1309" t="s">
        <v>791</v>
      </c>
      <c r="B1028" s="1309" t="s">
        <v>2299</v>
      </c>
      <c r="C1028" s="1309" t="s">
        <v>513</v>
      </c>
      <c r="D1028" s="1309" t="s">
        <v>1855</v>
      </c>
      <c r="E1028" s="1309" t="s">
        <v>2257</v>
      </c>
    </row>
    <row r="1029" spans="1:5" ht="12.75">
      <c r="A1029" s="1309" t="s">
        <v>791</v>
      </c>
      <c r="B1029" s="1309" t="s">
        <v>2299</v>
      </c>
      <c r="C1029" s="1309" t="s">
        <v>1852</v>
      </c>
      <c r="D1029" s="1309" t="s">
        <v>1853</v>
      </c>
      <c r="E1029" s="1309" t="s">
        <v>2257</v>
      </c>
    </row>
    <row r="1030" spans="1:5" ht="12.75">
      <c r="A1030" s="1309" t="s">
        <v>793</v>
      </c>
      <c r="B1030" s="1309" t="s">
        <v>2300</v>
      </c>
      <c r="C1030" s="1309" t="s">
        <v>327</v>
      </c>
      <c r="D1030" s="1309" t="s">
        <v>1849</v>
      </c>
      <c r="E1030" s="1309" t="s">
        <v>2257</v>
      </c>
    </row>
    <row r="1031" spans="1:5" ht="12.75">
      <c r="A1031" s="1309" t="s">
        <v>793</v>
      </c>
      <c r="B1031" s="1309" t="s">
        <v>2300</v>
      </c>
      <c r="C1031" s="1309" t="s">
        <v>582</v>
      </c>
      <c r="D1031" s="1309" t="s">
        <v>1851</v>
      </c>
      <c r="E1031" s="1309" t="s">
        <v>2257</v>
      </c>
    </row>
    <row r="1032" spans="1:5" ht="12.75">
      <c r="A1032" s="1309" t="s">
        <v>793</v>
      </c>
      <c r="B1032" s="1309" t="s">
        <v>2300</v>
      </c>
      <c r="C1032" s="1309" t="s">
        <v>513</v>
      </c>
      <c r="D1032" s="1309" t="s">
        <v>1855</v>
      </c>
      <c r="E1032" s="1309" t="s">
        <v>2257</v>
      </c>
    </row>
    <row r="1033" spans="1:5" ht="12.75">
      <c r="A1033" s="1309" t="s">
        <v>793</v>
      </c>
      <c r="B1033" s="1309" t="s">
        <v>2300</v>
      </c>
      <c r="C1033" s="1309" t="s">
        <v>1852</v>
      </c>
      <c r="D1033" s="1309" t="s">
        <v>1853</v>
      </c>
      <c r="E1033" s="1309" t="s">
        <v>2257</v>
      </c>
    </row>
    <row r="1034" spans="1:5" ht="12.75">
      <c r="A1034" s="1309" t="s">
        <v>795</v>
      </c>
      <c r="B1034" s="1309" t="s">
        <v>2301</v>
      </c>
      <c r="C1034" s="1309" t="s">
        <v>327</v>
      </c>
      <c r="D1034" s="1309" t="s">
        <v>1849</v>
      </c>
      <c r="E1034" s="1309" t="s">
        <v>2257</v>
      </c>
    </row>
    <row r="1035" spans="1:5" ht="12.75">
      <c r="A1035" s="1309" t="s">
        <v>795</v>
      </c>
      <c r="B1035" s="1309" t="s">
        <v>2301</v>
      </c>
      <c r="C1035" s="1309" t="s">
        <v>582</v>
      </c>
      <c r="D1035" s="1309" t="s">
        <v>1851</v>
      </c>
      <c r="E1035" s="1309" t="s">
        <v>2257</v>
      </c>
    </row>
    <row r="1036" spans="1:5" ht="12.75">
      <c r="A1036" s="1309" t="s">
        <v>795</v>
      </c>
      <c r="B1036" s="1309" t="s">
        <v>2301</v>
      </c>
      <c r="C1036" s="1309" t="s">
        <v>513</v>
      </c>
      <c r="D1036" s="1309" t="s">
        <v>1855</v>
      </c>
      <c r="E1036" s="1309" t="s">
        <v>2257</v>
      </c>
    </row>
    <row r="1037" spans="1:5" ht="12.75">
      <c r="A1037" s="1309" t="s">
        <v>795</v>
      </c>
      <c r="B1037" s="1309" t="s">
        <v>2301</v>
      </c>
      <c r="C1037" s="1309" t="s">
        <v>1852</v>
      </c>
      <c r="D1037" s="1309" t="s">
        <v>1853</v>
      </c>
      <c r="E1037" s="1309" t="s">
        <v>2257</v>
      </c>
    </row>
    <row r="1038" spans="1:5" ht="12.75">
      <c r="A1038" s="1309" t="s">
        <v>813</v>
      </c>
      <c r="B1038" s="1309" t="s">
        <v>2302</v>
      </c>
      <c r="C1038" s="1309" t="s">
        <v>327</v>
      </c>
      <c r="D1038" s="1309" t="s">
        <v>1849</v>
      </c>
      <c r="E1038" s="1309" t="s">
        <v>2257</v>
      </c>
    </row>
    <row r="1039" spans="1:5" ht="12.75">
      <c r="A1039" s="1309" t="s">
        <v>813</v>
      </c>
      <c r="B1039" s="1309" t="s">
        <v>2302</v>
      </c>
      <c r="C1039" s="1309" t="s">
        <v>582</v>
      </c>
      <c r="D1039" s="1309" t="s">
        <v>1851</v>
      </c>
      <c r="E1039" s="1309" t="s">
        <v>2257</v>
      </c>
    </row>
    <row r="1040" spans="1:5" ht="12.75">
      <c r="A1040" s="1309" t="s">
        <v>813</v>
      </c>
      <c r="B1040" s="1309" t="s">
        <v>2302</v>
      </c>
      <c r="C1040" s="1309" t="s">
        <v>513</v>
      </c>
      <c r="D1040" s="1309" t="s">
        <v>1855</v>
      </c>
      <c r="E1040" s="1309" t="s">
        <v>2257</v>
      </c>
    </row>
    <row r="1041" spans="1:5" ht="12.75">
      <c r="A1041" s="1309" t="s">
        <v>813</v>
      </c>
      <c r="B1041" s="1309" t="s">
        <v>2302</v>
      </c>
      <c r="C1041" s="1309" t="s">
        <v>1852</v>
      </c>
      <c r="D1041" s="1309" t="s">
        <v>1853</v>
      </c>
      <c r="E1041" s="1309" t="s">
        <v>2257</v>
      </c>
    </row>
    <row r="1042" spans="1:5" ht="12.75">
      <c r="A1042" s="1309" t="s">
        <v>815</v>
      </c>
      <c r="B1042" s="1309" t="s">
        <v>2303</v>
      </c>
      <c r="C1042" s="1309" t="s">
        <v>327</v>
      </c>
      <c r="D1042" s="1309" t="s">
        <v>1849</v>
      </c>
      <c r="E1042" s="1309" t="s">
        <v>2257</v>
      </c>
    </row>
    <row r="1043" spans="1:5" ht="12.75">
      <c r="A1043" s="1309" t="s">
        <v>815</v>
      </c>
      <c r="B1043" s="1309" t="s">
        <v>2303</v>
      </c>
      <c r="C1043" s="1309" t="s">
        <v>582</v>
      </c>
      <c r="D1043" s="1309" t="s">
        <v>1851</v>
      </c>
      <c r="E1043" s="1309" t="s">
        <v>2257</v>
      </c>
    </row>
    <row r="1044" spans="1:5" ht="12.75">
      <c r="A1044" s="1309" t="s">
        <v>815</v>
      </c>
      <c r="B1044" s="1309" t="s">
        <v>2303</v>
      </c>
      <c r="C1044" s="1309" t="s">
        <v>513</v>
      </c>
      <c r="D1044" s="1309" t="s">
        <v>1855</v>
      </c>
      <c r="E1044" s="1309" t="s">
        <v>2257</v>
      </c>
    </row>
    <row r="1045" spans="1:5" ht="12.75">
      <c r="A1045" s="1309" t="s">
        <v>815</v>
      </c>
      <c r="B1045" s="1309" t="s">
        <v>2303</v>
      </c>
      <c r="C1045" s="1309" t="s">
        <v>1852</v>
      </c>
      <c r="D1045" s="1309" t="s">
        <v>1853</v>
      </c>
      <c r="E1045" s="1309" t="s">
        <v>2257</v>
      </c>
    </row>
    <row r="1046" spans="1:5" ht="12.75">
      <c r="A1046" s="1309" t="s">
        <v>817</v>
      </c>
      <c r="B1046" s="1310" t="s">
        <v>2304</v>
      </c>
      <c r="C1046" s="1309" t="s">
        <v>327</v>
      </c>
      <c r="D1046" s="1309" t="s">
        <v>1849</v>
      </c>
      <c r="E1046" s="1309" t="s">
        <v>2257</v>
      </c>
    </row>
    <row r="1047" spans="1:5" ht="12.75">
      <c r="A1047" s="1309" t="s">
        <v>817</v>
      </c>
      <c r="B1047" s="1310" t="s">
        <v>2304</v>
      </c>
      <c r="C1047" s="1309" t="s">
        <v>582</v>
      </c>
      <c r="D1047" s="1309" t="s">
        <v>1851</v>
      </c>
      <c r="E1047" s="1309" t="s">
        <v>2257</v>
      </c>
    </row>
    <row r="1048" spans="1:5" ht="12.75">
      <c r="A1048" s="1309" t="s">
        <v>817</v>
      </c>
      <c r="B1048" s="1310" t="s">
        <v>2304</v>
      </c>
      <c r="C1048" s="1309" t="s">
        <v>513</v>
      </c>
      <c r="D1048" s="1309" t="s">
        <v>1855</v>
      </c>
      <c r="E1048" s="1309" t="s">
        <v>2257</v>
      </c>
    </row>
    <row r="1049" spans="1:5" ht="12.75">
      <c r="A1049" s="1309" t="s">
        <v>817</v>
      </c>
      <c r="B1049" s="1310" t="s">
        <v>2304</v>
      </c>
      <c r="C1049" s="1309" t="s">
        <v>1852</v>
      </c>
      <c r="D1049" s="1309" t="s">
        <v>1853</v>
      </c>
      <c r="E1049" s="1309" t="s">
        <v>2257</v>
      </c>
    </row>
    <row r="1050" spans="1:5" ht="12.75">
      <c r="A1050" s="1309" t="s">
        <v>819</v>
      </c>
      <c r="B1050" s="1309" t="s">
        <v>2305</v>
      </c>
      <c r="C1050" s="1309" t="s">
        <v>327</v>
      </c>
      <c r="D1050" s="1309" t="s">
        <v>1849</v>
      </c>
      <c r="E1050" s="1309" t="s">
        <v>2257</v>
      </c>
    </row>
    <row r="1051" spans="1:5" ht="12.75">
      <c r="A1051" s="1309" t="s">
        <v>819</v>
      </c>
      <c r="B1051" s="1309" t="s">
        <v>2305</v>
      </c>
      <c r="C1051" s="1309" t="s">
        <v>582</v>
      </c>
      <c r="D1051" s="1309" t="s">
        <v>1851</v>
      </c>
      <c r="E1051" s="1309" t="s">
        <v>2257</v>
      </c>
    </row>
    <row r="1052" spans="1:5" ht="12.75">
      <c r="A1052" s="1309" t="s">
        <v>819</v>
      </c>
      <c r="B1052" s="1309" t="s">
        <v>2305</v>
      </c>
      <c r="C1052" s="1309" t="s">
        <v>513</v>
      </c>
      <c r="D1052" s="1309" t="s">
        <v>1855</v>
      </c>
      <c r="E1052" s="1309" t="s">
        <v>2257</v>
      </c>
    </row>
    <row r="1053" spans="1:5" ht="12.75">
      <c r="A1053" s="1309" t="s">
        <v>819</v>
      </c>
      <c r="B1053" s="1309" t="s">
        <v>2305</v>
      </c>
      <c r="C1053" s="1309" t="s">
        <v>1852</v>
      </c>
      <c r="D1053" s="1309" t="s">
        <v>1853</v>
      </c>
      <c r="E1053" s="1309" t="s">
        <v>2257</v>
      </c>
    </row>
    <row r="1054" spans="1:5" ht="12.75">
      <c r="A1054" s="1309" t="s">
        <v>821</v>
      </c>
      <c r="B1054" s="1309" t="s">
        <v>2306</v>
      </c>
      <c r="C1054" s="1309" t="s">
        <v>327</v>
      </c>
      <c r="D1054" s="1309" t="s">
        <v>1849</v>
      </c>
      <c r="E1054" s="1309" t="s">
        <v>2257</v>
      </c>
    </row>
    <row r="1055" spans="1:5" ht="12.75">
      <c r="A1055" s="1309" t="s">
        <v>821</v>
      </c>
      <c r="B1055" s="1309" t="s">
        <v>2306</v>
      </c>
      <c r="C1055" s="1309" t="s">
        <v>582</v>
      </c>
      <c r="D1055" s="1309" t="s">
        <v>1851</v>
      </c>
      <c r="E1055" s="1309" t="s">
        <v>2257</v>
      </c>
    </row>
    <row r="1056" spans="1:5" ht="12.75">
      <c r="A1056" s="1309" t="s">
        <v>821</v>
      </c>
      <c r="B1056" s="1309" t="s">
        <v>2306</v>
      </c>
      <c r="C1056" s="1309" t="s">
        <v>513</v>
      </c>
      <c r="D1056" s="1309" t="s">
        <v>1855</v>
      </c>
      <c r="E1056" s="1309" t="s">
        <v>2257</v>
      </c>
    </row>
    <row r="1057" spans="1:5" ht="12.75">
      <c r="A1057" s="1309" t="s">
        <v>821</v>
      </c>
      <c r="B1057" s="1309" t="s">
        <v>2306</v>
      </c>
      <c r="C1057" s="1309" t="s">
        <v>1852</v>
      </c>
      <c r="D1057" s="1309" t="s">
        <v>1853</v>
      </c>
      <c r="E1057" s="1309" t="s">
        <v>2257</v>
      </c>
    </row>
    <row r="1058" spans="1:5" ht="12.75">
      <c r="A1058" s="1309" t="s">
        <v>823</v>
      </c>
      <c r="B1058" s="1309" t="s">
        <v>2307</v>
      </c>
      <c r="C1058" s="1309" t="s">
        <v>327</v>
      </c>
      <c r="D1058" s="1309" t="s">
        <v>1849</v>
      </c>
      <c r="E1058" s="1309" t="s">
        <v>2257</v>
      </c>
    </row>
    <row r="1059" spans="1:5" ht="12.75">
      <c r="A1059" s="1309" t="s">
        <v>823</v>
      </c>
      <c r="B1059" s="1309" t="s">
        <v>2307</v>
      </c>
      <c r="C1059" s="1309" t="s">
        <v>582</v>
      </c>
      <c r="D1059" s="1309" t="s">
        <v>1851</v>
      </c>
      <c r="E1059" s="1309" t="s">
        <v>2257</v>
      </c>
    </row>
    <row r="1060" spans="1:5" ht="12.75">
      <c r="A1060" s="1309" t="s">
        <v>823</v>
      </c>
      <c r="B1060" s="1309" t="s">
        <v>2307</v>
      </c>
      <c r="C1060" s="1309" t="s">
        <v>513</v>
      </c>
      <c r="D1060" s="1309" t="s">
        <v>1855</v>
      </c>
      <c r="E1060" s="1309" t="s">
        <v>2257</v>
      </c>
    </row>
    <row r="1061" spans="1:5" ht="12.75">
      <c r="A1061" s="1309" t="s">
        <v>823</v>
      </c>
      <c r="B1061" s="1309" t="s">
        <v>2307</v>
      </c>
      <c r="C1061" s="1309" t="s">
        <v>1852</v>
      </c>
      <c r="D1061" s="1309" t="s">
        <v>1853</v>
      </c>
      <c r="E1061" s="1309" t="s">
        <v>2257</v>
      </c>
    </row>
    <row r="1062" spans="1:5" ht="12.75">
      <c r="A1062" s="1309" t="s">
        <v>825</v>
      </c>
      <c r="B1062" s="1309" t="s">
        <v>2308</v>
      </c>
      <c r="C1062" s="1309" t="s">
        <v>327</v>
      </c>
      <c r="D1062" s="1309" t="s">
        <v>1849</v>
      </c>
      <c r="E1062" s="1309" t="s">
        <v>2257</v>
      </c>
    </row>
    <row r="1063" spans="1:5" ht="12.75">
      <c r="A1063" s="1309" t="s">
        <v>825</v>
      </c>
      <c r="B1063" s="1309" t="s">
        <v>2308</v>
      </c>
      <c r="C1063" s="1309" t="s">
        <v>582</v>
      </c>
      <c r="D1063" s="1309" t="s">
        <v>1851</v>
      </c>
      <c r="E1063" s="1309" t="s">
        <v>2257</v>
      </c>
    </row>
    <row r="1064" spans="1:5" ht="12.75">
      <c r="A1064" s="1309" t="s">
        <v>825</v>
      </c>
      <c r="B1064" s="1309" t="s">
        <v>2308</v>
      </c>
      <c r="C1064" s="1309" t="s">
        <v>513</v>
      </c>
      <c r="D1064" s="1309" t="s">
        <v>1855</v>
      </c>
      <c r="E1064" s="1309" t="s">
        <v>2257</v>
      </c>
    </row>
    <row r="1065" spans="1:5" ht="12.75">
      <c r="A1065" s="1309" t="s">
        <v>825</v>
      </c>
      <c r="B1065" s="1309" t="s">
        <v>2308</v>
      </c>
      <c r="C1065" s="1309" t="s">
        <v>1852</v>
      </c>
      <c r="D1065" s="1309" t="s">
        <v>1853</v>
      </c>
      <c r="E1065" s="1309" t="s">
        <v>2257</v>
      </c>
    </row>
    <row r="1066" spans="1:5" ht="12.75">
      <c r="A1066" s="1309" t="s">
        <v>827</v>
      </c>
      <c r="B1066" s="1309" t="s">
        <v>2309</v>
      </c>
      <c r="C1066" s="1309" t="s">
        <v>327</v>
      </c>
      <c r="D1066" s="1309" t="s">
        <v>1849</v>
      </c>
      <c r="E1066" s="1309" t="s">
        <v>2257</v>
      </c>
    </row>
    <row r="1067" spans="1:5" ht="12.75">
      <c r="A1067" s="1309" t="s">
        <v>827</v>
      </c>
      <c r="B1067" s="1309" t="s">
        <v>2309</v>
      </c>
      <c r="C1067" s="1309" t="s">
        <v>582</v>
      </c>
      <c r="D1067" s="1309" t="s">
        <v>1851</v>
      </c>
      <c r="E1067" s="1309" t="s">
        <v>2257</v>
      </c>
    </row>
    <row r="1068" spans="1:5" ht="12.75">
      <c r="A1068" s="1309" t="s">
        <v>827</v>
      </c>
      <c r="B1068" s="1309" t="s">
        <v>2309</v>
      </c>
      <c r="C1068" s="1309" t="s">
        <v>513</v>
      </c>
      <c r="D1068" s="1309" t="s">
        <v>1855</v>
      </c>
      <c r="E1068" s="1309" t="s">
        <v>2257</v>
      </c>
    </row>
    <row r="1069" spans="1:5" ht="12.75">
      <c r="A1069" s="1309" t="s">
        <v>827</v>
      </c>
      <c r="B1069" s="1309" t="s">
        <v>2309</v>
      </c>
      <c r="C1069" s="1309" t="s">
        <v>1852</v>
      </c>
      <c r="D1069" s="1309" t="s">
        <v>1853</v>
      </c>
      <c r="E1069" s="1309" t="s">
        <v>2257</v>
      </c>
    </row>
    <row r="1070" spans="1:5" ht="12.75">
      <c r="A1070" s="1309" t="s">
        <v>829</v>
      </c>
      <c r="B1070" s="1309" t="s">
        <v>2310</v>
      </c>
      <c r="C1070" s="1309" t="s">
        <v>327</v>
      </c>
      <c r="D1070" s="1309" t="s">
        <v>1849</v>
      </c>
      <c r="E1070" s="1309" t="s">
        <v>2257</v>
      </c>
    </row>
    <row r="1071" spans="1:5" ht="12.75">
      <c r="A1071" s="1309" t="s">
        <v>829</v>
      </c>
      <c r="B1071" s="1309" t="s">
        <v>2310</v>
      </c>
      <c r="C1071" s="1309" t="s">
        <v>582</v>
      </c>
      <c r="D1071" s="1309" t="s">
        <v>1851</v>
      </c>
      <c r="E1071" s="1309" t="s">
        <v>2257</v>
      </c>
    </row>
    <row r="1072" spans="1:5" ht="12.75">
      <c r="A1072" s="1309" t="s">
        <v>829</v>
      </c>
      <c r="B1072" s="1309" t="s">
        <v>2310</v>
      </c>
      <c r="C1072" s="1309" t="s">
        <v>513</v>
      </c>
      <c r="D1072" s="1309" t="s">
        <v>1855</v>
      </c>
      <c r="E1072" s="1309" t="s">
        <v>2257</v>
      </c>
    </row>
    <row r="1073" spans="1:5" ht="12.75">
      <c r="A1073" s="1309" t="s">
        <v>829</v>
      </c>
      <c r="B1073" s="1309" t="s">
        <v>2310</v>
      </c>
      <c r="C1073" s="1309" t="s">
        <v>1852</v>
      </c>
      <c r="D1073" s="1309" t="s">
        <v>1853</v>
      </c>
      <c r="E1073" s="1309" t="s">
        <v>2257</v>
      </c>
    </row>
    <row r="1074" spans="1:5" ht="12.75">
      <c r="A1074" s="1309" t="s">
        <v>831</v>
      </c>
      <c r="B1074" s="1309" t="s">
        <v>2311</v>
      </c>
      <c r="C1074" s="1309" t="s">
        <v>327</v>
      </c>
      <c r="D1074" s="1309" t="s">
        <v>1849</v>
      </c>
      <c r="E1074" s="1309" t="s">
        <v>2257</v>
      </c>
    </row>
    <row r="1075" spans="1:5" ht="12.75">
      <c r="A1075" s="1309" t="s">
        <v>831</v>
      </c>
      <c r="B1075" s="1309" t="s">
        <v>2311</v>
      </c>
      <c r="C1075" s="1309" t="s">
        <v>582</v>
      </c>
      <c r="D1075" s="1309" t="s">
        <v>1851</v>
      </c>
      <c r="E1075" s="1309" t="s">
        <v>2257</v>
      </c>
    </row>
    <row r="1076" spans="1:5" ht="12.75">
      <c r="A1076" s="1309" t="s">
        <v>831</v>
      </c>
      <c r="B1076" s="1309" t="s">
        <v>2311</v>
      </c>
      <c r="C1076" s="1309" t="s">
        <v>513</v>
      </c>
      <c r="D1076" s="1309" t="s">
        <v>1855</v>
      </c>
      <c r="E1076" s="1309" t="s">
        <v>2257</v>
      </c>
    </row>
    <row r="1077" spans="1:5" ht="12.75">
      <c r="A1077" s="1309" t="s">
        <v>831</v>
      </c>
      <c r="B1077" s="1309" t="s">
        <v>2311</v>
      </c>
      <c r="C1077" s="1309" t="s">
        <v>1852</v>
      </c>
      <c r="D1077" s="1309" t="s">
        <v>1853</v>
      </c>
      <c r="E1077" s="1309" t="s">
        <v>2257</v>
      </c>
    </row>
    <row r="1078" spans="1:5" ht="12.75">
      <c r="A1078" s="1309" t="s">
        <v>833</v>
      </c>
      <c r="B1078" s="1309" t="s">
        <v>2312</v>
      </c>
      <c r="C1078" s="1309" t="s">
        <v>327</v>
      </c>
      <c r="D1078" s="1309" t="s">
        <v>1849</v>
      </c>
      <c r="E1078" s="1309" t="s">
        <v>2257</v>
      </c>
    </row>
    <row r="1079" spans="1:5" ht="12.75">
      <c r="A1079" s="1309" t="s">
        <v>833</v>
      </c>
      <c r="B1079" s="1309" t="s">
        <v>2312</v>
      </c>
      <c r="C1079" s="1309" t="s">
        <v>582</v>
      </c>
      <c r="D1079" s="1309" t="s">
        <v>1851</v>
      </c>
      <c r="E1079" s="1309" t="s">
        <v>2257</v>
      </c>
    </row>
    <row r="1080" spans="1:5" ht="12.75">
      <c r="A1080" s="1309" t="s">
        <v>833</v>
      </c>
      <c r="B1080" s="1309" t="s">
        <v>2312</v>
      </c>
      <c r="C1080" s="1309" t="s">
        <v>513</v>
      </c>
      <c r="D1080" s="1309" t="s">
        <v>1855</v>
      </c>
      <c r="E1080" s="1309" t="s">
        <v>2257</v>
      </c>
    </row>
    <row r="1081" spans="1:5" ht="12.75">
      <c r="A1081" s="1309" t="s">
        <v>833</v>
      </c>
      <c r="B1081" s="1309" t="s">
        <v>2312</v>
      </c>
      <c r="C1081" s="1309" t="s">
        <v>1852</v>
      </c>
      <c r="D1081" s="1309" t="s">
        <v>1853</v>
      </c>
      <c r="E1081" s="1309" t="s">
        <v>2257</v>
      </c>
    </row>
    <row r="1082" spans="1:5" ht="12.75">
      <c r="A1082" s="1309" t="s">
        <v>837</v>
      </c>
      <c r="B1082" s="1309" t="s">
        <v>2313</v>
      </c>
      <c r="C1082" s="1309" t="s">
        <v>327</v>
      </c>
      <c r="D1082" s="1309" t="s">
        <v>1849</v>
      </c>
      <c r="E1082" s="1309" t="s">
        <v>2257</v>
      </c>
    </row>
    <row r="1083" spans="1:5" ht="12.75">
      <c r="A1083" s="1309" t="s">
        <v>837</v>
      </c>
      <c r="B1083" s="1309" t="s">
        <v>2313</v>
      </c>
      <c r="C1083" s="1309" t="s">
        <v>582</v>
      </c>
      <c r="D1083" s="1309" t="s">
        <v>1851</v>
      </c>
      <c r="E1083" s="1309" t="s">
        <v>2257</v>
      </c>
    </row>
    <row r="1084" spans="1:5" ht="12.75">
      <c r="A1084" s="1309" t="s">
        <v>837</v>
      </c>
      <c r="B1084" s="1309" t="s">
        <v>2313</v>
      </c>
      <c r="C1084" s="1309" t="s">
        <v>513</v>
      </c>
      <c r="D1084" s="1309" t="s">
        <v>1855</v>
      </c>
      <c r="E1084" s="1309" t="s">
        <v>2257</v>
      </c>
    </row>
    <row r="1085" spans="1:5" ht="12.75">
      <c r="A1085" s="1309" t="s">
        <v>837</v>
      </c>
      <c r="B1085" s="1309" t="s">
        <v>2313</v>
      </c>
      <c r="C1085" s="1309" t="s">
        <v>1852</v>
      </c>
      <c r="D1085" s="1309" t="s">
        <v>1853</v>
      </c>
      <c r="E1085" s="1309" t="s">
        <v>2257</v>
      </c>
    </row>
    <row r="1086" spans="1:5" ht="12.75">
      <c r="A1086" s="1309" t="s">
        <v>839</v>
      </c>
      <c r="B1086" s="1309" t="s">
        <v>2314</v>
      </c>
      <c r="C1086" s="1309" t="s">
        <v>327</v>
      </c>
      <c r="D1086" s="1309" t="s">
        <v>1849</v>
      </c>
      <c r="E1086" s="1309" t="s">
        <v>2257</v>
      </c>
    </row>
    <row r="1087" spans="1:5" ht="12.75">
      <c r="A1087" s="1309" t="s">
        <v>839</v>
      </c>
      <c r="B1087" s="1309" t="s">
        <v>2314</v>
      </c>
      <c r="C1087" s="1309" t="s">
        <v>582</v>
      </c>
      <c r="D1087" s="1309" t="s">
        <v>1851</v>
      </c>
      <c r="E1087" s="1309" t="s">
        <v>2257</v>
      </c>
    </row>
    <row r="1088" spans="1:5" ht="12.75">
      <c r="A1088" s="1309" t="s">
        <v>839</v>
      </c>
      <c r="B1088" s="1309" t="s">
        <v>2314</v>
      </c>
      <c r="C1088" s="1309" t="s">
        <v>513</v>
      </c>
      <c r="D1088" s="1309" t="s">
        <v>1855</v>
      </c>
      <c r="E1088" s="1309" t="s">
        <v>2257</v>
      </c>
    </row>
    <row r="1089" spans="1:5" ht="12.75">
      <c r="A1089" s="1309" t="s">
        <v>839</v>
      </c>
      <c r="B1089" s="1309" t="s">
        <v>2314</v>
      </c>
      <c r="C1089" s="1309" t="s">
        <v>1852</v>
      </c>
      <c r="D1089" s="1309" t="s">
        <v>1853</v>
      </c>
      <c r="E1089" s="1309" t="s">
        <v>2257</v>
      </c>
    </row>
    <row r="1090" spans="1:5" ht="12.75">
      <c r="A1090" s="1309" t="s">
        <v>841</v>
      </c>
      <c r="B1090" s="1309" t="s">
        <v>2315</v>
      </c>
      <c r="C1090" s="1309" t="s">
        <v>327</v>
      </c>
      <c r="D1090" s="1309" t="s">
        <v>1849</v>
      </c>
      <c r="E1090" s="1309" t="s">
        <v>2257</v>
      </c>
    </row>
    <row r="1091" spans="1:5" ht="12.75">
      <c r="A1091" s="1309" t="s">
        <v>841</v>
      </c>
      <c r="B1091" s="1309" t="s">
        <v>2315</v>
      </c>
      <c r="C1091" s="1309" t="s">
        <v>582</v>
      </c>
      <c r="D1091" s="1309" t="s">
        <v>1851</v>
      </c>
      <c r="E1091" s="1309" t="s">
        <v>2257</v>
      </c>
    </row>
    <row r="1092" spans="1:5" ht="12.75">
      <c r="A1092" s="1309" t="s">
        <v>841</v>
      </c>
      <c r="B1092" s="1309" t="s">
        <v>2315</v>
      </c>
      <c r="C1092" s="1309" t="s">
        <v>513</v>
      </c>
      <c r="D1092" s="1309" t="s">
        <v>1855</v>
      </c>
      <c r="E1092" s="1309" t="s">
        <v>2257</v>
      </c>
    </row>
    <row r="1093" spans="1:5" ht="12.75">
      <c r="A1093" s="1309" t="s">
        <v>841</v>
      </c>
      <c r="B1093" s="1309" t="s">
        <v>2315</v>
      </c>
      <c r="C1093" s="1309" t="s">
        <v>1852</v>
      </c>
      <c r="D1093" s="1309" t="s">
        <v>1853</v>
      </c>
      <c r="E1093" s="1309" t="s">
        <v>2257</v>
      </c>
    </row>
    <row r="1094" spans="1:5" ht="12.75">
      <c r="A1094" s="1309" t="s">
        <v>845</v>
      </c>
      <c r="B1094" s="1309" t="s">
        <v>2316</v>
      </c>
      <c r="C1094" s="1309" t="s">
        <v>327</v>
      </c>
      <c r="D1094" s="1309" t="s">
        <v>1849</v>
      </c>
      <c r="E1094" s="1309" t="s">
        <v>2257</v>
      </c>
    </row>
    <row r="1095" spans="1:5" ht="12.75">
      <c r="A1095" s="1309" t="s">
        <v>845</v>
      </c>
      <c r="B1095" s="1309" t="s">
        <v>2316</v>
      </c>
      <c r="C1095" s="1309" t="s">
        <v>582</v>
      </c>
      <c r="D1095" s="1309" t="s">
        <v>1851</v>
      </c>
      <c r="E1095" s="1309" t="s">
        <v>2257</v>
      </c>
    </row>
    <row r="1096" spans="1:5" ht="12.75">
      <c r="A1096" s="1309" t="s">
        <v>845</v>
      </c>
      <c r="B1096" s="1309" t="s">
        <v>2316</v>
      </c>
      <c r="C1096" s="1309" t="s">
        <v>513</v>
      </c>
      <c r="D1096" s="1309" t="s">
        <v>1855</v>
      </c>
      <c r="E1096" s="1309" t="s">
        <v>2257</v>
      </c>
    </row>
    <row r="1097" spans="1:5" ht="12.75">
      <c r="A1097" s="1309" t="s">
        <v>845</v>
      </c>
      <c r="B1097" s="1309" t="s">
        <v>2316</v>
      </c>
      <c r="C1097" s="1309" t="s">
        <v>1852</v>
      </c>
      <c r="D1097" s="1309" t="s">
        <v>1853</v>
      </c>
      <c r="E1097" s="1309" t="s">
        <v>2257</v>
      </c>
    </row>
    <row r="1098" spans="1:5" ht="12.75">
      <c r="A1098" s="1309" t="s">
        <v>2317</v>
      </c>
      <c r="B1098" s="1309" t="s">
        <v>2318</v>
      </c>
      <c r="C1098" s="1309" t="s">
        <v>327</v>
      </c>
      <c r="D1098" s="1309" t="s">
        <v>1849</v>
      </c>
      <c r="E1098" s="1309" t="s">
        <v>2257</v>
      </c>
    </row>
    <row r="1099" spans="1:5" ht="12.75">
      <c r="A1099" s="1309" t="s">
        <v>2317</v>
      </c>
      <c r="B1099" s="1309" t="s">
        <v>2318</v>
      </c>
      <c r="C1099" s="1309" t="s">
        <v>582</v>
      </c>
      <c r="D1099" s="1309" t="s">
        <v>1851</v>
      </c>
      <c r="E1099" s="1309" t="s">
        <v>2257</v>
      </c>
    </row>
    <row r="1100" spans="1:5" ht="12.75">
      <c r="A1100" s="1309" t="s">
        <v>2317</v>
      </c>
      <c r="B1100" s="1309" t="s">
        <v>2318</v>
      </c>
      <c r="C1100" s="1309" t="s">
        <v>513</v>
      </c>
      <c r="D1100" s="1309" t="s">
        <v>1855</v>
      </c>
      <c r="E1100" s="1309" t="s">
        <v>2257</v>
      </c>
    </row>
    <row r="1101" spans="1:5" ht="12.75">
      <c r="A1101" s="1309" t="s">
        <v>2317</v>
      </c>
      <c r="B1101" s="1309" t="s">
        <v>2318</v>
      </c>
      <c r="C1101" s="1309" t="s">
        <v>1852</v>
      </c>
      <c r="D1101" s="1309" t="s">
        <v>1853</v>
      </c>
      <c r="E1101" s="1309" t="s">
        <v>2257</v>
      </c>
    </row>
    <row r="1102" spans="1:5" ht="12.75">
      <c r="A1102" s="1309" t="s">
        <v>2317</v>
      </c>
      <c r="B1102" s="1309" t="s">
        <v>2318</v>
      </c>
      <c r="C1102" s="1309" t="s">
        <v>424</v>
      </c>
      <c r="D1102" s="1309" t="s">
        <v>1922</v>
      </c>
      <c r="E1102" s="1309" t="s">
        <v>1923</v>
      </c>
    </row>
    <row r="1103" spans="1:5" ht="12.75">
      <c r="A1103" s="1309" t="s">
        <v>2319</v>
      </c>
      <c r="B1103" s="1309" t="s">
        <v>2320</v>
      </c>
      <c r="C1103" s="1309" t="s">
        <v>327</v>
      </c>
      <c r="D1103" s="1309" t="s">
        <v>1849</v>
      </c>
      <c r="E1103" s="1309" t="s">
        <v>2257</v>
      </c>
    </row>
    <row r="1104" spans="1:5" ht="12.75">
      <c r="A1104" s="1309" t="s">
        <v>2319</v>
      </c>
      <c r="B1104" s="1309" t="s">
        <v>2320</v>
      </c>
      <c r="C1104" s="1309" t="s">
        <v>582</v>
      </c>
      <c r="D1104" s="1309" t="s">
        <v>1851</v>
      </c>
      <c r="E1104" s="1309" t="s">
        <v>2257</v>
      </c>
    </row>
    <row r="1105" spans="1:5" ht="12.75">
      <c r="A1105" s="1309" t="s">
        <v>2319</v>
      </c>
      <c r="B1105" s="1309" t="s">
        <v>2320</v>
      </c>
      <c r="C1105" s="1309" t="s">
        <v>513</v>
      </c>
      <c r="D1105" s="1309" t="s">
        <v>1855</v>
      </c>
      <c r="E1105" s="1309" t="s">
        <v>2257</v>
      </c>
    </row>
    <row r="1106" spans="1:5" ht="12.75">
      <c r="A1106" s="1309" t="s">
        <v>2319</v>
      </c>
      <c r="B1106" s="1309" t="s">
        <v>2320</v>
      </c>
      <c r="C1106" s="1309" t="s">
        <v>1852</v>
      </c>
      <c r="D1106" s="1309" t="s">
        <v>1853</v>
      </c>
      <c r="E1106" s="1309" t="s">
        <v>2257</v>
      </c>
    </row>
    <row r="1107" spans="1:5" ht="12.75">
      <c r="A1107" s="1309" t="s">
        <v>848</v>
      </c>
      <c r="B1107" s="1309" t="s">
        <v>2321</v>
      </c>
      <c r="C1107" s="1309" t="s">
        <v>327</v>
      </c>
      <c r="D1107" s="1309" t="s">
        <v>1849</v>
      </c>
      <c r="E1107" s="1309" t="s">
        <v>2257</v>
      </c>
    </row>
    <row r="1108" spans="1:5" ht="12.75">
      <c r="A1108" s="1309" t="s">
        <v>848</v>
      </c>
      <c r="B1108" s="1309" t="s">
        <v>2321</v>
      </c>
      <c r="C1108" s="1309" t="s">
        <v>582</v>
      </c>
      <c r="D1108" s="1309" t="s">
        <v>1851</v>
      </c>
      <c r="E1108" s="1309" t="s">
        <v>2257</v>
      </c>
    </row>
    <row r="1109" spans="1:5" ht="12.75">
      <c r="A1109" s="1309" t="s">
        <v>848</v>
      </c>
      <c r="B1109" s="1309" t="s">
        <v>2321</v>
      </c>
      <c r="C1109" s="1309" t="s">
        <v>513</v>
      </c>
      <c r="D1109" s="1309" t="s">
        <v>1855</v>
      </c>
      <c r="E1109" s="1309" t="s">
        <v>2257</v>
      </c>
    </row>
    <row r="1110" spans="1:5" ht="12.75">
      <c r="A1110" s="1309" t="s">
        <v>848</v>
      </c>
      <c r="B1110" s="1309" t="s">
        <v>2321</v>
      </c>
      <c r="C1110" s="1309" t="s">
        <v>1852</v>
      </c>
      <c r="D1110" s="1309" t="s">
        <v>1853</v>
      </c>
      <c r="E1110" s="1309" t="s">
        <v>2257</v>
      </c>
    </row>
    <row r="1111" spans="1:5" ht="12.75">
      <c r="A1111" s="1309" t="s">
        <v>850</v>
      </c>
      <c r="B1111" s="1309" t="s">
        <v>2322</v>
      </c>
      <c r="C1111" s="1309" t="s">
        <v>327</v>
      </c>
      <c r="D1111" s="1309" t="s">
        <v>1849</v>
      </c>
      <c r="E1111" s="1309" t="s">
        <v>2257</v>
      </c>
    </row>
    <row r="1112" spans="1:5" ht="12.75">
      <c r="A1112" s="1309" t="s">
        <v>850</v>
      </c>
      <c r="B1112" s="1309" t="s">
        <v>2322</v>
      </c>
      <c r="C1112" s="1309" t="s">
        <v>582</v>
      </c>
      <c r="D1112" s="1309" t="s">
        <v>1851</v>
      </c>
      <c r="E1112" s="1309" t="s">
        <v>2257</v>
      </c>
    </row>
    <row r="1113" spans="1:5" ht="12.75">
      <c r="A1113" s="1309" t="s">
        <v>850</v>
      </c>
      <c r="B1113" s="1309" t="s">
        <v>2322</v>
      </c>
      <c r="C1113" s="1309" t="s">
        <v>513</v>
      </c>
      <c r="D1113" s="1309" t="s">
        <v>1855</v>
      </c>
      <c r="E1113" s="1309" t="s">
        <v>2257</v>
      </c>
    </row>
    <row r="1114" spans="1:5" ht="12.75">
      <c r="A1114" s="1309" t="s">
        <v>850</v>
      </c>
      <c r="B1114" s="1309" t="s">
        <v>2322</v>
      </c>
      <c r="C1114" s="1309" t="s">
        <v>1852</v>
      </c>
      <c r="D1114" s="1309" t="s">
        <v>1853</v>
      </c>
      <c r="E1114" s="1309" t="s">
        <v>2257</v>
      </c>
    </row>
    <row r="1115" spans="1:5" ht="12.75">
      <c r="A1115" s="1309" t="s">
        <v>852</v>
      </c>
      <c r="B1115" s="1309" t="s">
        <v>2323</v>
      </c>
      <c r="C1115" s="1309" t="s">
        <v>327</v>
      </c>
      <c r="D1115" s="1309" t="s">
        <v>1849</v>
      </c>
      <c r="E1115" s="1309" t="s">
        <v>2257</v>
      </c>
    </row>
    <row r="1116" spans="1:5" ht="12.75">
      <c r="A1116" s="1309" t="s">
        <v>852</v>
      </c>
      <c r="B1116" s="1309" t="s">
        <v>2323</v>
      </c>
      <c r="C1116" s="1309" t="s">
        <v>582</v>
      </c>
      <c r="D1116" s="1309" t="s">
        <v>1851</v>
      </c>
      <c r="E1116" s="1309" t="s">
        <v>2257</v>
      </c>
    </row>
    <row r="1117" spans="1:5" ht="12.75">
      <c r="A1117" s="1309" t="s">
        <v>852</v>
      </c>
      <c r="B1117" s="1309" t="s">
        <v>2323</v>
      </c>
      <c r="C1117" s="1309" t="s">
        <v>513</v>
      </c>
      <c r="D1117" s="1309" t="s">
        <v>1855</v>
      </c>
      <c r="E1117" s="1309" t="s">
        <v>2257</v>
      </c>
    </row>
    <row r="1118" spans="1:5" ht="12.75">
      <c r="A1118" s="1309" t="s">
        <v>852</v>
      </c>
      <c r="B1118" s="1309" t="s">
        <v>2323</v>
      </c>
      <c r="C1118" s="1309" t="s">
        <v>1852</v>
      </c>
      <c r="D1118" s="1309" t="s">
        <v>1853</v>
      </c>
      <c r="E1118" s="1309" t="s">
        <v>2257</v>
      </c>
    </row>
    <row r="1119" spans="1:5" ht="12.75">
      <c r="A1119" s="1309" t="s">
        <v>600</v>
      </c>
      <c r="B1119" s="1309" t="s">
        <v>2324</v>
      </c>
      <c r="C1119" s="1309" t="s">
        <v>327</v>
      </c>
      <c r="D1119" s="1309" t="s">
        <v>1849</v>
      </c>
      <c r="E1119" s="1309" t="s">
        <v>2257</v>
      </c>
    </row>
    <row r="1120" spans="1:5" ht="12.75">
      <c r="A1120" s="1309" t="s">
        <v>600</v>
      </c>
      <c r="B1120" s="1309" t="s">
        <v>2324</v>
      </c>
      <c r="C1120" s="1309" t="s">
        <v>582</v>
      </c>
      <c r="D1120" s="1309" t="s">
        <v>1851</v>
      </c>
      <c r="E1120" s="1309" t="s">
        <v>2257</v>
      </c>
    </row>
    <row r="1121" spans="1:5" ht="12.75">
      <c r="A1121" s="1309" t="s">
        <v>600</v>
      </c>
      <c r="B1121" s="1309" t="s">
        <v>2324</v>
      </c>
      <c r="C1121" s="1309" t="s">
        <v>513</v>
      </c>
      <c r="D1121" s="1309" t="s">
        <v>1855</v>
      </c>
      <c r="E1121" s="1309" t="s">
        <v>2257</v>
      </c>
    </row>
    <row r="1122" spans="1:5" ht="12.75">
      <c r="A1122" s="1309" t="s">
        <v>600</v>
      </c>
      <c r="B1122" s="1309" t="s">
        <v>2324</v>
      </c>
      <c r="C1122" s="1309" t="s">
        <v>1852</v>
      </c>
      <c r="D1122" s="1309" t="s">
        <v>1853</v>
      </c>
      <c r="E1122" s="1309" t="s">
        <v>2257</v>
      </c>
    </row>
    <row r="1123" spans="1:5" ht="12.75">
      <c r="A1123" s="1309" t="s">
        <v>602</v>
      </c>
      <c r="B1123" s="1309" t="s">
        <v>2325</v>
      </c>
      <c r="C1123" s="1309" t="s">
        <v>327</v>
      </c>
      <c r="D1123" s="1309" t="s">
        <v>1849</v>
      </c>
      <c r="E1123" s="1309" t="s">
        <v>2257</v>
      </c>
    </row>
    <row r="1124" spans="1:5" ht="12.75">
      <c r="A1124" s="1309" t="s">
        <v>602</v>
      </c>
      <c r="B1124" s="1309" t="s">
        <v>2325</v>
      </c>
      <c r="C1124" s="1309" t="s">
        <v>582</v>
      </c>
      <c r="D1124" s="1309" t="s">
        <v>1851</v>
      </c>
      <c r="E1124" s="1309" t="s">
        <v>2257</v>
      </c>
    </row>
    <row r="1125" spans="1:5" ht="12.75">
      <c r="A1125" s="1309" t="s">
        <v>602</v>
      </c>
      <c r="B1125" s="1309" t="s">
        <v>2325</v>
      </c>
      <c r="C1125" s="1309" t="s">
        <v>513</v>
      </c>
      <c r="D1125" s="1309" t="s">
        <v>1855</v>
      </c>
      <c r="E1125" s="1309" t="s">
        <v>2257</v>
      </c>
    </row>
    <row r="1126" spans="1:5" ht="12.75">
      <c r="A1126" s="1309" t="s">
        <v>602</v>
      </c>
      <c r="B1126" s="1309" t="s">
        <v>2325</v>
      </c>
      <c r="C1126" s="1309" t="s">
        <v>1852</v>
      </c>
      <c r="D1126" s="1309" t="s">
        <v>1853</v>
      </c>
      <c r="E1126" s="1309" t="s">
        <v>2257</v>
      </c>
    </row>
    <row r="1127" spans="1:5" ht="12.75">
      <c r="A1127" s="1309" t="s">
        <v>604</v>
      </c>
      <c r="B1127" s="1309" t="s">
        <v>2326</v>
      </c>
      <c r="C1127" s="1309" t="s">
        <v>327</v>
      </c>
      <c r="D1127" s="1309" t="s">
        <v>1849</v>
      </c>
      <c r="E1127" s="1309" t="s">
        <v>2257</v>
      </c>
    </row>
    <row r="1128" spans="1:5" ht="12.75">
      <c r="A1128" s="1309" t="s">
        <v>604</v>
      </c>
      <c r="B1128" s="1309" t="s">
        <v>2326</v>
      </c>
      <c r="C1128" s="1309" t="s">
        <v>582</v>
      </c>
      <c r="D1128" s="1309" t="s">
        <v>1851</v>
      </c>
      <c r="E1128" s="1309" t="s">
        <v>2257</v>
      </c>
    </row>
    <row r="1129" spans="1:5" ht="12.75">
      <c r="A1129" s="1309" t="s">
        <v>604</v>
      </c>
      <c r="B1129" s="1309" t="s">
        <v>2326</v>
      </c>
      <c r="C1129" s="1309" t="s">
        <v>513</v>
      </c>
      <c r="D1129" s="1309" t="s">
        <v>1855</v>
      </c>
      <c r="E1129" s="1309" t="s">
        <v>2257</v>
      </c>
    </row>
    <row r="1130" spans="1:5" ht="12.75">
      <c r="A1130" s="1309" t="s">
        <v>604</v>
      </c>
      <c r="B1130" s="1309" t="s">
        <v>2326</v>
      </c>
      <c r="C1130" s="1309" t="s">
        <v>1852</v>
      </c>
      <c r="D1130" s="1309" t="s">
        <v>1853</v>
      </c>
      <c r="E1130" s="1309" t="s">
        <v>2257</v>
      </c>
    </row>
    <row r="1131" spans="1:5" ht="12.75">
      <c r="A1131" s="1309" t="s">
        <v>254</v>
      </c>
      <c r="B1131" s="1309" t="s">
        <v>2327</v>
      </c>
      <c r="C1131" s="1309" t="s">
        <v>327</v>
      </c>
      <c r="D1131" s="1309" t="s">
        <v>1849</v>
      </c>
      <c r="E1131" s="1309" t="s">
        <v>2257</v>
      </c>
    </row>
    <row r="1132" spans="1:5" ht="12.75">
      <c r="A1132" s="1309" t="s">
        <v>254</v>
      </c>
      <c r="B1132" s="1309" t="s">
        <v>2327</v>
      </c>
      <c r="C1132" s="1309" t="s">
        <v>582</v>
      </c>
      <c r="D1132" s="1309" t="s">
        <v>1851</v>
      </c>
      <c r="E1132" s="1309" t="s">
        <v>2257</v>
      </c>
    </row>
    <row r="1133" spans="1:5" ht="12.75">
      <c r="A1133" s="1309" t="s">
        <v>254</v>
      </c>
      <c r="B1133" s="1309" t="s">
        <v>2327</v>
      </c>
      <c r="C1133" s="1309" t="s">
        <v>513</v>
      </c>
      <c r="D1133" s="1309" t="s">
        <v>1855</v>
      </c>
      <c r="E1133" s="1309" t="s">
        <v>2257</v>
      </c>
    </row>
    <row r="1134" spans="1:5" ht="12.75">
      <c r="A1134" s="1309" t="s">
        <v>254</v>
      </c>
      <c r="B1134" s="1309" t="s">
        <v>2327</v>
      </c>
      <c r="C1134" s="1309" t="s">
        <v>1852</v>
      </c>
      <c r="D1134" s="1309" t="s">
        <v>1853</v>
      </c>
      <c r="E1134" s="1309" t="s">
        <v>2257</v>
      </c>
    </row>
    <row r="1135" spans="1:5" ht="12.75">
      <c r="A1135" s="1309" t="s">
        <v>608</v>
      </c>
      <c r="B1135" s="1309" t="s">
        <v>2328</v>
      </c>
      <c r="C1135" s="1309" t="s">
        <v>327</v>
      </c>
      <c r="D1135" s="1309" t="s">
        <v>1849</v>
      </c>
      <c r="E1135" s="1309" t="s">
        <v>2257</v>
      </c>
    </row>
    <row r="1136" spans="1:5" ht="12.75">
      <c r="A1136" s="1309" t="s">
        <v>608</v>
      </c>
      <c r="B1136" s="1309" t="s">
        <v>2328</v>
      </c>
      <c r="C1136" s="1309" t="s">
        <v>582</v>
      </c>
      <c r="D1136" s="1309" t="s">
        <v>1851</v>
      </c>
      <c r="E1136" s="1309" t="s">
        <v>2257</v>
      </c>
    </row>
    <row r="1137" spans="1:5" ht="12.75">
      <c r="A1137" s="1309" t="s">
        <v>608</v>
      </c>
      <c r="B1137" s="1309" t="s">
        <v>2328</v>
      </c>
      <c r="C1137" s="1309" t="s">
        <v>513</v>
      </c>
      <c r="D1137" s="1309" t="s">
        <v>1855</v>
      </c>
      <c r="E1137" s="1309" t="s">
        <v>2257</v>
      </c>
    </row>
    <row r="1138" spans="1:5" ht="12.75">
      <c r="A1138" s="1309" t="s">
        <v>608</v>
      </c>
      <c r="B1138" s="1309" t="s">
        <v>2328</v>
      </c>
      <c r="C1138" s="1309" t="s">
        <v>1852</v>
      </c>
      <c r="D1138" s="1309" t="s">
        <v>1853</v>
      </c>
      <c r="E1138" s="1309" t="s">
        <v>2257</v>
      </c>
    </row>
    <row r="1139" spans="1:5" ht="12.75">
      <c r="A1139" s="1309" t="s">
        <v>610</v>
      </c>
      <c r="B1139" s="1309" t="s">
        <v>2329</v>
      </c>
      <c r="C1139" s="1309" t="s">
        <v>327</v>
      </c>
      <c r="D1139" s="1309" t="s">
        <v>1849</v>
      </c>
      <c r="E1139" s="1309" t="s">
        <v>2257</v>
      </c>
    </row>
    <row r="1140" spans="1:5" ht="12.75">
      <c r="A1140" s="1309" t="s">
        <v>610</v>
      </c>
      <c r="B1140" s="1309" t="s">
        <v>2330</v>
      </c>
      <c r="C1140" s="1309" t="s">
        <v>582</v>
      </c>
      <c r="D1140" s="1309" t="s">
        <v>1851</v>
      </c>
      <c r="E1140" s="1309" t="s">
        <v>2257</v>
      </c>
    </row>
    <row r="1141" spans="1:5" ht="12.75">
      <c r="A1141" s="1309" t="s">
        <v>610</v>
      </c>
      <c r="B1141" s="1309" t="s">
        <v>2330</v>
      </c>
      <c r="C1141" s="1309" t="s">
        <v>513</v>
      </c>
      <c r="D1141" s="1309" t="s">
        <v>1855</v>
      </c>
      <c r="E1141" s="1309" t="s">
        <v>2257</v>
      </c>
    </row>
    <row r="1142" spans="1:5" ht="12.75">
      <c r="A1142" s="1309" t="s">
        <v>610</v>
      </c>
      <c r="B1142" s="1309" t="s">
        <v>2329</v>
      </c>
      <c r="C1142" s="1309" t="s">
        <v>1852</v>
      </c>
      <c r="D1142" s="1309" t="s">
        <v>1853</v>
      </c>
      <c r="E1142" s="1309" t="s">
        <v>2257</v>
      </c>
    </row>
    <row r="1143" spans="1:5" ht="12.75">
      <c r="A1143" s="1309" t="s">
        <v>612</v>
      </c>
      <c r="B1143" s="1309" t="s">
        <v>2331</v>
      </c>
      <c r="C1143" s="1309" t="s">
        <v>327</v>
      </c>
      <c r="D1143" s="1309" t="s">
        <v>1849</v>
      </c>
      <c r="E1143" s="1309" t="s">
        <v>2257</v>
      </c>
    </row>
    <row r="1144" spans="1:5" ht="12.75">
      <c r="A1144" s="1309" t="s">
        <v>612</v>
      </c>
      <c r="B1144" s="1309" t="s">
        <v>2331</v>
      </c>
      <c r="C1144" s="1309" t="s">
        <v>582</v>
      </c>
      <c r="D1144" s="1309" t="s">
        <v>1851</v>
      </c>
      <c r="E1144" s="1309" t="s">
        <v>2257</v>
      </c>
    </row>
    <row r="1145" spans="1:5" ht="12.75">
      <c r="A1145" s="1309" t="s">
        <v>612</v>
      </c>
      <c r="B1145" s="1309" t="s">
        <v>2331</v>
      </c>
      <c r="C1145" s="1309" t="s">
        <v>513</v>
      </c>
      <c r="D1145" s="1309" t="s">
        <v>1855</v>
      </c>
      <c r="E1145" s="1309" t="s">
        <v>2257</v>
      </c>
    </row>
    <row r="1146" spans="1:5" ht="12.75">
      <c r="A1146" s="1309" t="s">
        <v>612</v>
      </c>
      <c r="B1146" s="1309" t="s">
        <v>2331</v>
      </c>
      <c r="C1146" s="1309" t="s">
        <v>1852</v>
      </c>
      <c r="D1146" s="1309" t="s">
        <v>1853</v>
      </c>
      <c r="E1146" s="1309" t="s">
        <v>2257</v>
      </c>
    </row>
    <row r="1147" spans="1:5" ht="12.75">
      <c r="A1147" s="1309" t="s">
        <v>1743</v>
      </c>
      <c r="B1147" s="1309" t="s">
        <v>2332</v>
      </c>
      <c r="C1147" s="1309" t="s">
        <v>327</v>
      </c>
      <c r="D1147" s="1309" t="s">
        <v>1849</v>
      </c>
      <c r="E1147" s="1309" t="s">
        <v>2257</v>
      </c>
    </row>
    <row r="1148" spans="1:5" ht="12.75">
      <c r="A1148" s="1309" t="s">
        <v>1743</v>
      </c>
      <c r="B1148" s="1309" t="s">
        <v>2333</v>
      </c>
      <c r="C1148" s="1309" t="s">
        <v>582</v>
      </c>
      <c r="D1148" s="1309" t="s">
        <v>1851</v>
      </c>
      <c r="E1148" s="1309" t="s">
        <v>2257</v>
      </c>
    </row>
    <row r="1149" spans="1:5" ht="12.75">
      <c r="A1149" s="1309" t="s">
        <v>1743</v>
      </c>
      <c r="B1149" s="1309" t="s">
        <v>2333</v>
      </c>
      <c r="C1149" s="1309" t="s">
        <v>513</v>
      </c>
      <c r="D1149" s="1309" t="s">
        <v>1855</v>
      </c>
      <c r="E1149" s="1309" t="s">
        <v>2257</v>
      </c>
    </row>
    <row r="1150" spans="1:5" ht="12.75">
      <c r="A1150" s="1309" t="s">
        <v>1743</v>
      </c>
      <c r="B1150" s="1309" t="s">
        <v>2333</v>
      </c>
      <c r="C1150" s="1309" t="s">
        <v>1852</v>
      </c>
      <c r="D1150" s="1309" t="s">
        <v>1853</v>
      </c>
      <c r="E1150" s="1309" t="s">
        <v>2257</v>
      </c>
    </row>
    <row r="1151" spans="1:5" ht="12.75">
      <c r="A1151" s="1309" t="s">
        <v>616</v>
      </c>
      <c r="B1151" s="1309" t="s">
        <v>2334</v>
      </c>
      <c r="C1151" s="1309" t="s">
        <v>327</v>
      </c>
      <c r="D1151" s="1309" t="s">
        <v>1849</v>
      </c>
      <c r="E1151" s="1309" t="s">
        <v>2257</v>
      </c>
    </row>
    <row r="1152" spans="1:5" ht="12.75">
      <c r="A1152" s="1309" t="s">
        <v>616</v>
      </c>
      <c r="B1152" s="1309" t="s">
        <v>2334</v>
      </c>
      <c r="C1152" s="1309" t="s">
        <v>582</v>
      </c>
      <c r="D1152" s="1309" t="s">
        <v>1851</v>
      </c>
      <c r="E1152" s="1309" t="s">
        <v>2257</v>
      </c>
    </row>
    <row r="1153" spans="1:5" ht="12.75">
      <c r="A1153" s="1309" t="s">
        <v>616</v>
      </c>
      <c r="B1153" s="1309" t="s">
        <v>2335</v>
      </c>
      <c r="C1153" s="1309" t="s">
        <v>513</v>
      </c>
      <c r="D1153" s="1309" t="s">
        <v>1855</v>
      </c>
      <c r="E1153" s="1309" t="s">
        <v>2257</v>
      </c>
    </row>
    <row r="1154" spans="1:5" ht="12.75">
      <c r="A1154" s="1309" t="s">
        <v>616</v>
      </c>
      <c r="B1154" s="1309" t="s">
        <v>2334</v>
      </c>
      <c r="C1154" s="1309" t="s">
        <v>1852</v>
      </c>
      <c r="D1154" s="1309" t="s">
        <v>1853</v>
      </c>
      <c r="E1154" s="1309" t="s">
        <v>2257</v>
      </c>
    </row>
    <row r="1155" spans="1:5" ht="12.75">
      <c r="A1155" s="1309" t="s">
        <v>618</v>
      </c>
      <c r="B1155" s="1309" t="s">
        <v>2336</v>
      </c>
      <c r="C1155" s="1309" t="s">
        <v>327</v>
      </c>
      <c r="D1155" s="1309" t="s">
        <v>1849</v>
      </c>
      <c r="E1155" s="1309" t="s">
        <v>2257</v>
      </c>
    </row>
    <row r="1156" spans="1:5" ht="12.75">
      <c r="A1156" s="1309" t="s">
        <v>618</v>
      </c>
      <c r="B1156" s="1309" t="s">
        <v>2337</v>
      </c>
      <c r="C1156" s="1309" t="s">
        <v>582</v>
      </c>
      <c r="D1156" s="1309" t="s">
        <v>1851</v>
      </c>
      <c r="E1156" s="1309" t="s">
        <v>2257</v>
      </c>
    </row>
    <row r="1157" spans="1:5" ht="12.75">
      <c r="A1157" s="1309" t="s">
        <v>618</v>
      </c>
      <c r="B1157" s="1309" t="s">
        <v>2337</v>
      </c>
      <c r="C1157" s="1309" t="s">
        <v>513</v>
      </c>
      <c r="D1157" s="1309" t="s">
        <v>1855</v>
      </c>
      <c r="E1157" s="1309" t="s">
        <v>2257</v>
      </c>
    </row>
    <row r="1158" spans="1:5" ht="12.75">
      <c r="A1158" s="1309" t="s">
        <v>618</v>
      </c>
      <c r="B1158" s="1309" t="s">
        <v>2337</v>
      </c>
      <c r="C1158" s="1309" t="s">
        <v>1852</v>
      </c>
      <c r="D1158" s="1309" t="s">
        <v>1853</v>
      </c>
      <c r="E1158" s="1309" t="s">
        <v>2257</v>
      </c>
    </row>
    <row r="1159" spans="1:5" ht="12.75">
      <c r="A1159" s="1309" t="s">
        <v>621</v>
      </c>
      <c r="B1159" s="1309" t="s">
        <v>2338</v>
      </c>
      <c r="C1159" s="1309" t="s">
        <v>327</v>
      </c>
      <c r="D1159" s="1309" t="s">
        <v>1849</v>
      </c>
      <c r="E1159" s="1309" t="s">
        <v>2257</v>
      </c>
    </row>
    <row r="1160" spans="1:5" ht="12.75">
      <c r="A1160" s="1309" t="s">
        <v>621</v>
      </c>
      <c r="B1160" s="1309" t="s">
        <v>2338</v>
      </c>
      <c r="C1160" s="1309" t="s">
        <v>582</v>
      </c>
      <c r="D1160" s="1309" t="s">
        <v>1851</v>
      </c>
      <c r="E1160" s="1309" t="s">
        <v>2257</v>
      </c>
    </row>
    <row r="1161" spans="1:5" ht="12.75">
      <c r="A1161" s="1309" t="s">
        <v>621</v>
      </c>
      <c r="B1161" s="1309" t="s">
        <v>2338</v>
      </c>
      <c r="C1161" s="1309" t="s">
        <v>513</v>
      </c>
      <c r="D1161" s="1309" t="s">
        <v>1855</v>
      </c>
      <c r="E1161" s="1309" t="s">
        <v>2257</v>
      </c>
    </row>
    <row r="1162" spans="1:5" ht="12.75">
      <c r="A1162" s="1309" t="s">
        <v>621</v>
      </c>
      <c r="B1162" s="1309" t="s">
        <v>2338</v>
      </c>
      <c r="C1162" s="1309" t="s">
        <v>1852</v>
      </c>
      <c r="D1162" s="1309" t="s">
        <v>1853</v>
      </c>
      <c r="E1162" s="1309" t="s">
        <v>2257</v>
      </c>
    </row>
    <row r="1163" spans="1:5" ht="12.75">
      <c r="A1163" s="1309" t="s">
        <v>623</v>
      </c>
      <c r="B1163" s="1309" t="s">
        <v>2339</v>
      </c>
      <c r="C1163" s="1309" t="s">
        <v>327</v>
      </c>
      <c r="D1163" s="1309" t="s">
        <v>1849</v>
      </c>
      <c r="E1163" s="1309" t="s">
        <v>2257</v>
      </c>
    </row>
    <row r="1164" spans="1:5" ht="12.75">
      <c r="A1164" s="1309" t="s">
        <v>623</v>
      </c>
      <c r="B1164" s="1309" t="s">
        <v>2339</v>
      </c>
      <c r="C1164" s="1309" t="s">
        <v>582</v>
      </c>
      <c r="D1164" s="1309" t="s">
        <v>1851</v>
      </c>
      <c r="E1164" s="1309" t="s">
        <v>2257</v>
      </c>
    </row>
    <row r="1165" spans="1:5" ht="12.75">
      <c r="A1165" s="1309" t="s">
        <v>623</v>
      </c>
      <c r="B1165" s="1309" t="s">
        <v>2339</v>
      </c>
      <c r="C1165" s="1309" t="s">
        <v>513</v>
      </c>
      <c r="D1165" s="1309" t="s">
        <v>1855</v>
      </c>
      <c r="E1165" s="1309" t="s">
        <v>2257</v>
      </c>
    </row>
    <row r="1166" spans="1:5" ht="12.75">
      <c r="A1166" s="1309" t="s">
        <v>623</v>
      </c>
      <c r="B1166" s="1309" t="s">
        <v>2339</v>
      </c>
      <c r="C1166" s="1309" t="s">
        <v>1852</v>
      </c>
      <c r="D1166" s="1309" t="s">
        <v>1853</v>
      </c>
      <c r="E1166" s="1309" t="s">
        <v>2257</v>
      </c>
    </row>
    <row r="1167" spans="1:5" ht="12.75">
      <c r="A1167" s="1309" t="s">
        <v>625</v>
      </c>
      <c r="B1167" s="1309" t="s">
        <v>2340</v>
      </c>
      <c r="C1167" s="1309" t="s">
        <v>327</v>
      </c>
      <c r="D1167" s="1309" t="s">
        <v>1849</v>
      </c>
      <c r="E1167" s="1309" t="s">
        <v>2257</v>
      </c>
    </row>
    <row r="1168" spans="1:5" ht="12.75">
      <c r="A1168" s="1309" t="s">
        <v>625</v>
      </c>
      <c r="B1168" s="1309" t="s">
        <v>2340</v>
      </c>
      <c r="C1168" s="1309" t="s">
        <v>582</v>
      </c>
      <c r="D1168" s="1309" t="s">
        <v>1851</v>
      </c>
      <c r="E1168" s="1309" t="s">
        <v>2257</v>
      </c>
    </row>
    <row r="1169" spans="1:5" ht="12.75">
      <c r="A1169" s="1309" t="s">
        <v>625</v>
      </c>
      <c r="B1169" s="1309" t="s">
        <v>2340</v>
      </c>
      <c r="C1169" s="1309" t="s">
        <v>513</v>
      </c>
      <c r="D1169" s="1309" t="s">
        <v>1855</v>
      </c>
      <c r="E1169" s="1309" t="s">
        <v>2257</v>
      </c>
    </row>
    <row r="1170" spans="1:5" ht="12.75">
      <c r="A1170" s="1309" t="s">
        <v>625</v>
      </c>
      <c r="B1170" s="1309" t="s">
        <v>2340</v>
      </c>
      <c r="C1170" s="1309" t="s">
        <v>1852</v>
      </c>
      <c r="D1170" s="1309" t="s">
        <v>1853</v>
      </c>
      <c r="E1170" s="1309" t="s">
        <v>2257</v>
      </c>
    </row>
    <row r="1171" spans="1:5" ht="12.75">
      <c r="A1171" s="1309" t="s">
        <v>627</v>
      </c>
      <c r="B1171" s="1309" t="s">
        <v>2341</v>
      </c>
      <c r="C1171" s="1309" t="s">
        <v>327</v>
      </c>
      <c r="D1171" s="1309" t="s">
        <v>1849</v>
      </c>
      <c r="E1171" s="1309" t="s">
        <v>2257</v>
      </c>
    </row>
    <row r="1172" spans="1:5" ht="12.75">
      <c r="A1172" s="1309" t="s">
        <v>627</v>
      </c>
      <c r="B1172" s="1309" t="s">
        <v>2341</v>
      </c>
      <c r="C1172" s="1309" t="s">
        <v>582</v>
      </c>
      <c r="D1172" s="1309" t="s">
        <v>1851</v>
      </c>
      <c r="E1172" s="1309" t="s">
        <v>2257</v>
      </c>
    </row>
    <row r="1173" spans="1:5" ht="12.75">
      <c r="A1173" s="1309" t="s">
        <v>627</v>
      </c>
      <c r="B1173" s="1309" t="s">
        <v>2341</v>
      </c>
      <c r="C1173" s="1309" t="s">
        <v>513</v>
      </c>
      <c r="D1173" s="1309" t="s">
        <v>1855</v>
      </c>
      <c r="E1173" s="1309" t="s">
        <v>2257</v>
      </c>
    </row>
    <row r="1174" spans="1:5" ht="12.75">
      <c r="A1174" s="1309" t="s">
        <v>627</v>
      </c>
      <c r="B1174" s="1309" t="s">
        <v>2341</v>
      </c>
      <c r="C1174" s="1309" t="s">
        <v>1852</v>
      </c>
      <c r="D1174" s="1309" t="s">
        <v>1853</v>
      </c>
      <c r="E1174" s="1309" t="s">
        <v>2257</v>
      </c>
    </row>
    <row r="1175" spans="1:5" ht="12.75">
      <c r="A1175" s="1309" t="s">
        <v>629</v>
      </c>
      <c r="B1175" s="1309" t="s">
        <v>2342</v>
      </c>
      <c r="C1175" s="1309" t="s">
        <v>327</v>
      </c>
      <c r="D1175" s="1309" t="s">
        <v>1849</v>
      </c>
      <c r="E1175" s="1309" t="s">
        <v>2257</v>
      </c>
    </row>
    <row r="1176" spans="1:5" ht="12.75">
      <c r="A1176" s="1309" t="s">
        <v>629</v>
      </c>
      <c r="B1176" s="1309" t="s">
        <v>2342</v>
      </c>
      <c r="C1176" s="1309" t="s">
        <v>582</v>
      </c>
      <c r="D1176" s="1309" t="s">
        <v>1851</v>
      </c>
      <c r="E1176" s="1309" t="s">
        <v>2257</v>
      </c>
    </row>
    <row r="1177" spans="1:5" ht="12.75">
      <c r="A1177" s="1309" t="s">
        <v>629</v>
      </c>
      <c r="B1177" s="1309" t="s">
        <v>2342</v>
      </c>
      <c r="C1177" s="1309" t="s">
        <v>513</v>
      </c>
      <c r="D1177" s="1309" t="s">
        <v>1855</v>
      </c>
      <c r="E1177" s="1309" t="s">
        <v>2257</v>
      </c>
    </row>
    <row r="1178" spans="1:5" ht="12.75">
      <c r="A1178" s="1309" t="s">
        <v>629</v>
      </c>
      <c r="B1178" s="1309" t="s">
        <v>2342</v>
      </c>
      <c r="C1178" s="1309" t="s">
        <v>1852</v>
      </c>
      <c r="D1178" s="1309" t="s">
        <v>1853</v>
      </c>
      <c r="E1178" s="1309" t="s">
        <v>2257</v>
      </c>
    </row>
    <row r="1179" spans="1:5" ht="12.75">
      <c r="A1179" s="1309" t="s">
        <v>631</v>
      </c>
      <c r="B1179" s="1309" t="s">
        <v>2343</v>
      </c>
      <c r="C1179" s="1309" t="s">
        <v>327</v>
      </c>
      <c r="D1179" s="1309" t="s">
        <v>1849</v>
      </c>
      <c r="E1179" s="1309" t="s">
        <v>2257</v>
      </c>
    </row>
    <row r="1180" spans="1:5" ht="12.75">
      <c r="A1180" s="1309" t="s">
        <v>631</v>
      </c>
      <c r="B1180" s="1309" t="s">
        <v>2343</v>
      </c>
      <c r="C1180" s="1309" t="s">
        <v>582</v>
      </c>
      <c r="D1180" s="1309" t="s">
        <v>1851</v>
      </c>
      <c r="E1180" s="1309" t="s">
        <v>2257</v>
      </c>
    </row>
    <row r="1181" spans="1:5" ht="12.75">
      <c r="A1181" s="1309" t="s">
        <v>631</v>
      </c>
      <c r="B1181" s="1309" t="s">
        <v>2343</v>
      </c>
      <c r="C1181" s="1309" t="s">
        <v>513</v>
      </c>
      <c r="D1181" s="1309" t="s">
        <v>1855</v>
      </c>
      <c r="E1181" s="1309" t="s">
        <v>2257</v>
      </c>
    </row>
    <row r="1182" spans="1:5" ht="12.75">
      <c r="A1182" s="1309" t="s">
        <v>631</v>
      </c>
      <c r="B1182" s="1309" t="s">
        <v>2343</v>
      </c>
      <c r="C1182" s="1309" t="s">
        <v>1852</v>
      </c>
      <c r="D1182" s="1309" t="s">
        <v>1853</v>
      </c>
      <c r="E1182" s="1309" t="s">
        <v>2257</v>
      </c>
    </row>
    <row r="1183" spans="1:5" ht="12.75">
      <c r="A1183" s="1309" t="s">
        <v>861</v>
      </c>
      <c r="B1183" s="1309" t="s">
        <v>2344</v>
      </c>
      <c r="C1183" s="1309" t="s">
        <v>327</v>
      </c>
      <c r="D1183" s="1309" t="s">
        <v>1849</v>
      </c>
      <c r="E1183" s="1309" t="s">
        <v>2257</v>
      </c>
    </row>
    <row r="1184" spans="1:5" ht="12.75">
      <c r="A1184" s="1309" t="s">
        <v>861</v>
      </c>
      <c r="B1184" s="1309" t="s">
        <v>2344</v>
      </c>
      <c r="C1184" s="1309" t="s">
        <v>582</v>
      </c>
      <c r="D1184" s="1309" t="s">
        <v>1851</v>
      </c>
      <c r="E1184" s="1309" t="s">
        <v>2257</v>
      </c>
    </row>
    <row r="1185" spans="1:5" ht="12.75">
      <c r="A1185" s="1309" t="s">
        <v>861</v>
      </c>
      <c r="B1185" s="1309" t="s">
        <v>2344</v>
      </c>
      <c r="C1185" s="1309" t="s">
        <v>513</v>
      </c>
      <c r="D1185" s="1309" t="s">
        <v>1855</v>
      </c>
      <c r="E1185" s="1309" t="s">
        <v>2257</v>
      </c>
    </row>
    <row r="1186" spans="1:5" ht="12.75">
      <c r="A1186" s="1309" t="s">
        <v>861</v>
      </c>
      <c r="B1186" s="1309" t="s">
        <v>2344</v>
      </c>
      <c r="C1186" s="1309" t="s">
        <v>1852</v>
      </c>
      <c r="D1186" s="1309" t="s">
        <v>1853</v>
      </c>
      <c r="E1186" s="1309" t="s">
        <v>2257</v>
      </c>
    </row>
    <row r="1187" spans="1:5" ht="12.75">
      <c r="A1187" s="1309" t="s">
        <v>863</v>
      </c>
      <c r="B1187" s="1309" t="s">
        <v>2345</v>
      </c>
      <c r="C1187" s="1309" t="s">
        <v>327</v>
      </c>
      <c r="D1187" s="1309" t="s">
        <v>1849</v>
      </c>
      <c r="E1187" s="1309" t="s">
        <v>2257</v>
      </c>
    </row>
    <row r="1188" spans="1:5" ht="12.75">
      <c r="A1188" s="1309" t="s">
        <v>863</v>
      </c>
      <c r="B1188" s="1309" t="s">
        <v>2345</v>
      </c>
      <c r="C1188" s="1309" t="s">
        <v>582</v>
      </c>
      <c r="D1188" s="1309" t="s">
        <v>1851</v>
      </c>
      <c r="E1188" s="1309" t="s">
        <v>2257</v>
      </c>
    </row>
    <row r="1189" spans="1:5" ht="12.75">
      <c r="A1189" s="1309" t="s">
        <v>863</v>
      </c>
      <c r="B1189" s="1309" t="s">
        <v>2345</v>
      </c>
      <c r="C1189" s="1309" t="s">
        <v>513</v>
      </c>
      <c r="D1189" s="1309" t="s">
        <v>1855</v>
      </c>
      <c r="E1189" s="1309" t="s">
        <v>2257</v>
      </c>
    </row>
    <row r="1190" spans="1:5" ht="12.75">
      <c r="A1190" s="1309" t="s">
        <v>863</v>
      </c>
      <c r="B1190" s="1309" t="s">
        <v>2345</v>
      </c>
      <c r="C1190" s="1309" t="s">
        <v>1852</v>
      </c>
      <c r="D1190" s="1309" t="s">
        <v>1853</v>
      </c>
      <c r="E1190" s="1309" t="s">
        <v>2257</v>
      </c>
    </row>
    <row r="1191" spans="1:5" ht="12.75">
      <c r="A1191" s="1309" t="s">
        <v>2346</v>
      </c>
      <c r="B1191" s="1310" t="s">
        <v>2007</v>
      </c>
      <c r="C1191" s="1309" t="s">
        <v>327</v>
      </c>
      <c r="D1191" s="1309" t="s">
        <v>1849</v>
      </c>
      <c r="E1191" s="1309" t="s">
        <v>2257</v>
      </c>
    </row>
    <row r="1192" spans="1:5" ht="12.75">
      <c r="A1192" s="1309" t="s">
        <v>2346</v>
      </c>
      <c r="B1192" s="1310" t="s">
        <v>2007</v>
      </c>
      <c r="C1192" s="1309" t="s">
        <v>582</v>
      </c>
      <c r="D1192" s="1309" t="s">
        <v>1851</v>
      </c>
      <c r="E1192" s="1309" t="s">
        <v>2257</v>
      </c>
    </row>
    <row r="1193" spans="1:5" ht="12.75">
      <c r="A1193" s="1309" t="s">
        <v>2346</v>
      </c>
      <c r="B1193" s="1310" t="s">
        <v>2007</v>
      </c>
      <c r="C1193" s="1309" t="s">
        <v>513</v>
      </c>
      <c r="D1193" s="1309" t="s">
        <v>1855</v>
      </c>
      <c r="E1193" s="1309" t="s">
        <v>2257</v>
      </c>
    </row>
    <row r="1194" spans="1:5" ht="12.75">
      <c r="A1194" s="1309" t="s">
        <v>2346</v>
      </c>
      <c r="B1194" s="1310" t="s">
        <v>2007</v>
      </c>
      <c r="C1194" s="1309" t="s">
        <v>1852</v>
      </c>
      <c r="D1194" s="1309" t="s">
        <v>1853</v>
      </c>
      <c r="E1194" s="1309" t="s">
        <v>2257</v>
      </c>
    </row>
    <row r="1195" spans="1:5" ht="12.75">
      <c r="A1195" s="1309" t="s">
        <v>2346</v>
      </c>
      <c r="B1195" s="1310" t="s">
        <v>2007</v>
      </c>
      <c r="C1195" s="1309" t="s">
        <v>424</v>
      </c>
      <c r="D1195" s="1309" t="s">
        <v>1922</v>
      </c>
      <c r="E1195" s="1309" t="s">
        <v>1923</v>
      </c>
    </row>
  </sheetData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G11" sqref="G11"/>
    </sheetView>
  </sheetViews>
  <sheetFormatPr defaultColWidth="9.00390625" defaultRowHeight="14.25"/>
  <cols>
    <col min="1" max="1" width="7.75390625" style="0" customWidth="1"/>
    <col min="2" max="2" width="40.375" style="0" customWidth="1"/>
    <col min="3" max="3" width="9.375" style="0" customWidth="1"/>
    <col min="4" max="16384" width="8.50390625" style="0" customWidth="1"/>
  </cols>
  <sheetData>
    <row r="1" spans="1:3" ht="12.75">
      <c r="A1" s="1313" t="s">
        <v>2347</v>
      </c>
      <c r="B1" s="1314"/>
      <c r="C1" s="1314"/>
    </row>
    <row r="2" spans="1:3" ht="33.75" customHeight="1">
      <c r="A2" s="1308" t="s">
        <v>2348</v>
      </c>
      <c r="B2" s="1308" t="s">
        <v>2349</v>
      </c>
      <c r="C2" s="1308" t="s">
        <v>2350</v>
      </c>
    </row>
    <row r="3" spans="1:3" ht="12.75">
      <c r="A3" s="1309" t="s">
        <v>327</v>
      </c>
      <c r="B3" s="1309" t="s">
        <v>1849</v>
      </c>
      <c r="C3" s="1309" t="s">
        <v>2183</v>
      </c>
    </row>
    <row r="4" spans="1:3" ht="12.75">
      <c r="A4" s="1309" t="s">
        <v>582</v>
      </c>
      <c r="B4" s="1309" t="s">
        <v>1851</v>
      </c>
      <c r="C4" s="1309" t="s">
        <v>2183</v>
      </c>
    </row>
    <row r="5" spans="1:3" ht="12.75">
      <c r="A5" s="1309" t="s">
        <v>513</v>
      </c>
      <c r="B5" s="1309" t="s">
        <v>1855</v>
      </c>
      <c r="C5" s="1309" t="s">
        <v>2183</v>
      </c>
    </row>
    <row r="6" spans="1:3" ht="12.75">
      <c r="A6" s="1309" t="s">
        <v>916</v>
      </c>
      <c r="B6" s="1309" t="s">
        <v>1943</v>
      </c>
      <c r="C6" s="1309" t="s">
        <v>2183</v>
      </c>
    </row>
    <row r="7" spans="1:3" ht="12.75">
      <c r="A7" s="1309" t="s">
        <v>329</v>
      </c>
      <c r="B7" s="1309" t="s">
        <v>1912</v>
      </c>
      <c r="C7" s="1309" t="s">
        <v>2351</v>
      </c>
    </row>
    <row r="8" spans="1:3" ht="12.75">
      <c r="A8" s="1309" t="s">
        <v>412</v>
      </c>
      <c r="B8" s="1309" t="s">
        <v>1986</v>
      </c>
      <c r="C8" s="1309" t="s">
        <v>2351</v>
      </c>
    </row>
    <row r="9" spans="1:3" ht="12.75">
      <c r="A9" s="1309" t="s">
        <v>421</v>
      </c>
      <c r="B9" s="1309" t="s">
        <v>2010</v>
      </c>
      <c r="C9" s="1309" t="s">
        <v>2351</v>
      </c>
    </row>
    <row r="10" spans="1:3" ht="12.75">
      <c r="A10" s="1309" t="s">
        <v>938</v>
      </c>
      <c r="B10" s="1309" t="s">
        <v>2019</v>
      </c>
      <c r="C10" s="1309" t="s">
        <v>2351</v>
      </c>
    </row>
    <row r="11" spans="1:3" ht="12.75">
      <c r="A11" s="1309" t="s">
        <v>2074</v>
      </c>
      <c r="B11" s="1309" t="s">
        <v>2075</v>
      </c>
      <c r="C11" s="1309" t="s">
        <v>2351</v>
      </c>
    </row>
    <row r="12" spans="1:3" ht="12.75">
      <c r="A12" s="1309" t="s">
        <v>1879</v>
      </c>
      <c r="B12" s="1309" t="s">
        <v>1880</v>
      </c>
      <c r="C12" s="1309" t="s">
        <v>2351</v>
      </c>
    </row>
    <row r="13" spans="1:3" ht="12.75">
      <c r="A13" s="1309" t="s">
        <v>1883</v>
      </c>
      <c r="B13" s="1309" t="s">
        <v>1884</v>
      </c>
      <c r="C13" s="1309" t="s">
        <v>2351</v>
      </c>
    </row>
    <row r="14" spans="1:3" ht="12.75">
      <c r="A14" s="1309" t="s">
        <v>1885</v>
      </c>
      <c r="B14" s="1309" t="s">
        <v>1886</v>
      </c>
      <c r="C14" s="1309" t="s">
        <v>2351</v>
      </c>
    </row>
    <row r="15" spans="1:3" ht="12.75">
      <c r="A15" s="1309" t="s">
        <v>1887</v>
      </c>
      <c r="B15" s="1309" t="s">
        <v>1888</v>
      </c>
      <c r="C15" s="1309" t="s">
        <v>2351</v>
      </c>
    </row>
    <row r="16" spans="1:3" ht="12.75">
      <c r="A16" s="1309" t="s">
        <v>1889</v>
      </c>
      <c r="B16" s="1309" t="s">
        <v>2352</v>
      </c>
      <c r="C16" s="1309" t="s">
        <v>2351</v>
      </c>
    </row>
    <row r="17" spans="1:3" ht="12.75">
      <c r="A17" s="1309" t="s">
        <v>1891</v>
      </c>
      <c r="B17" s="1309" t="s">
        <v>1892</v>
      </c>
      <c r="C17" s="1309" t="s">
        <v>2351</v>
      </c>
    </row>
    <row r="18" spans="1:3" ht="12.75">
      <c r="A18" s="1309" t="s">
        <v>1852</v>
      </c>
      <c r="B18" s="1309" t="s">
        <v>1853</v>
      </c>
      <c r="C18" s="1309" t="s">
        <v>2091</v>
      </c>
    </row>
    <row r="19" spans="1:3" ht="12.75">
      <c r="A19" s="1309" t="s">
        <v>566</v>
      </c>
      <c r="B19" s="1309" t="s">
        <v>1925</v>
      </c>
      <c r="C19" s="1309" t="s">
        <v>2353</v>
      </c>
    </row>
    <row r="20" spans="1:3" ht="12.75">
      <c r="A20" s="1309" t="s">
        <v>1900</v>
      </c>
      <c r="B20" s="1309" t="s">
        <v>1901</v>
      </c>
      <c r="C20" s="1309" t="s">
        <v>2353</v>
      </c>
    </row>
    <row r="21" spans="1:3" ht="12.75">
      <c r="A21" s="1309" t="s">
        <v>925</v>
      </c>
      <c r="B21" s="1309" t="s">
        <v>1902</v>
      </c>
      <c r="C21" s="1309" t="s">
        <v>2353</v>
      </c>
    </row>
    <row r="22" spans="1:3" ht="12.75">
      <c r="A22" s="1309" t="s">
        <v>450</v>
      </c>
      <c r="B22" s="1309" t="s">
        <v>1914</v>
      </c>
      <c r="C22" s="1309" t="s">
        <v>1915</v>
      </c>
    </row>
    <row r="23" spans="1:3" ht="12.75">
      <c r="A23" s="1309" t="s">
        <v>424</v>
      </c>
      <c r="B23" s="1309" t="s">
        <v>1922</v>
      </c>
      <c r="C23" s="1309" t="s">
        <v>1923</v>
      </c>
    </row>
    <row r="24" spans="1:3" ht="12.75">
      <c r="A24" s="1309" t="s">
        <v>1955</v>
      </c>
      <c r="B24" s="1309" t="s">
        <v>2354</v>
      </c>
      <c r="C24" s="1309" t="s">
        <v>1923</v>
      </c>
    </row>
    <row r="25" spans="1:3" ht="12.75">
      <c r="A25" s="1309" t="s">
        <v>500</v>
      </c>
      <c r="B25" s="1309" t="s">
        <v>1916</v>
      </c>
      <c r="C25" s="1309" t="s">
        <v>1917</v>
      </c>
    </row>
    <row r="26" spans="1:3" ht="12.75">
      <c r="A26" s="1309" t="s">
        <v>1970</v>
      </c>
      <c r="B26" s="1309" t="s">
        <v>1971</v>
      </c>
      <c r="C26" s="1309" t="s">
        <v>1859</v>
      </c>
    </row>
    <row r="27" spans="1:3" ht="12.75">
      <c r="A27" s="1309" t="s">
        <v>1932</v>
      </c>
      <c r="B27" s="1309" t="s">
        <v>2355</v>
      </c>
      <c r="C27" s="1309" t="s">
        <v>1859</v>
      </c>
    </row>
    <row r="28" spans="1:3" ht="12.75">
      <c r="A28" s="1309" t="s">
        <v>1935</v>
      </c>
      <c r="B28" s="1309" t="s">
        <v>1936</v>
      </c>
      <c r="C28" s="1309" t="s">
        <v>1859</v>
      </c>
    </row>
    <row r="29" spans="1:3" ht="12.75">
      <c r="A29" s="1309" t="s">
        <v>1960</v>
      </c>
      <c r="B29" s="1309" t="s">
        <v>1961</v>
      </c>
      <c r="C29" s="1309" t="s">
        <v>1859</v>
      </c>
    </row>
    <row r="30" spans="1:3" ht="12.75">
      <c r="A30" s="1309" t="s">
        <v>1962</v>
      </c>
      <c r="B30" s="1309" t="s">
        <v>1963</v>
      </c>
      <c r="C30" s="1309" t="s">
        <v>1859</v>
      </c>
    </row>
    <row r="31" spans="1:3" ht="12.75">
      <c r="A31" s="1309" t="s">
        <v>1964</v>
      </c>
      <c r="B31" s="1309" t="s">
        <v>1965</v>
      </c>
      <c r="C31" s="1309" t="s">
        <v>1859</v>
      </c>
    </row>
    <row r="32" spans="1:3" ht="12.75">
      <c r="A32" s="1309" t="s">
        <v>1957</v>
      </c>
      <c r="B32" s="1309" t="s">
        <v>2356</v>
      </c>
      <c r="C32" s="1309" t="s">
        <v>1859</v>
      </c>
    </row>
    <row r="33" spans="1:3" ht="12.75">
      <c r="A33" s="1309" t="s">
        <v>1857</v>
      </c>
      <c r="B33" s="1309" t="s">
        <v>1858</v>
      </c>
      <c r="C33" s="1309" t="s">
        <v>1859</v>
      </c>
    </row>
    <row r="34" spans="1:3" ht="12.75">
      <c r="A34" s="1309" t="s">
        <v>1860</v>
      </c>
      <c r="B34" s="1309" t="s">
        <v>1861</v>
      </c>
      <c r="C34" s="1309" t="s">
        <v>1859</v>
      </c>
    </row>
    <row r="35" spans="1:3" ht="12.75">
      <c r="A35" s="1309" t="s">
        <v>1862</v>
      </c>
      <c r="B35" s="1309" t="s">
        <v>1863</v>
      </c>
      <c r="C35" s="1309" t="s">
        <v>1859</v>
      </c>
    </row>
    <row r="36" spans="1:3" ht="12.75">
      <c r="A36" s="1309" t="s">
        <v>1865</v>
      </c>
      <c r="B36" s="1309" t="s">
        <v>2357</v>
      </c>
      <c r="C36" s="1309" t="s">
        <v>1859</v>
      </c>
    </row>
    <row r="37" spans="1:3" ht="12.75">
      <c r="A37" s="1309" t="s">
        <v>1867</v>
      </c>
      <c r="B37" s="1309" t="s">
        <v>2358</v>
      </c>
      <c r="C37" s="1309" t="s">
        <v>1859</v>
      </c>
    </row>
    <row r="38" spans="1:3" ht="12.75">
      <c r="A38" s="1309" t="s">
        <v>1869</v>
      </c>
      <c r="B38" s="1309" t="s">
        <v>1870</v>
      </c>
      <c r="C38" s="1309" t="s">
        <v>1859</v>
      </c>
    </row>
    <row r="39" spans="1:3" ht="12.75">
      <c r="A39" s="1309" t="s">
        <v>1871</v>
      </c>
      <c r="B39" s="1309" t="s">
        <v>1872</v>
      </c>
      <c r="C39" s="1309" t="s">
        <v>1859</v>
      </c>
    </row>
    <row r="40" spans="1:3" ht="12.75">
      <c r="A40" s="1309" t="s">
        <v>1873</v>
      </c>
      <c r="B40" s="1309" t="s">
        <v>1874</v>
      </c>
      <c r="C40" s="1309" t="s">
        <v>1859</v>
      </c>
    </row>
    <row r="41" spans="1:3" ht="12.75">
      <c r="A41" s="1309" t="s">
        <v>1875</v>
      </c>
      <c r="B41" s="1309" t="s">
        <v>2359</v>
      </c>
      <c r="C41" s="1309" t="s">
        <v>1859</v>
      </c>
    </row>
    <row r="42" spans="1:3" ht="12.75">
      <c r="A42" s="1309" t="s">
        <v>2101</v>
      </c>
      <c r="B42" s="1309" t="s">
        <v>2102</v>
      </c>
      <c r="C42" s="1309" t="s">
        <v>1859</v>
      </c>
    </row>
    <row r="43" spans="1:3" ht="12.75">
      <c r="A43" s="1309" t="s">
        <v>2103</v>
      </c>
      <c r="B43" s="1309" t="s">
        <v>2360</v>
      </c>
      <c r="C43" s="1309" t="s">
        <v>1859</v>
      </c>
    </row>
    <row r="44" spans="1:3" ht="12.75">
      <c r="A44" s="1309" t="s">
        <v>1972</v>
      </c>
      <c r="B44" s="1309" t="s">
        <v>2361</v>
      </c>
      <c r="C44" s="1309" t="s">
        <v>1859</v>
      </c>
    </row>
    <row r="45" spans="1:3" ht="12.75">
      <c r="A45" s="1309" t="s">
        <v>1974</v>
      </c>
      <c r="B45" s="1309" t="s">
        <v>2362</v>
      </c>
      <c r="C45" s="1309" t="s">
        <v>1859</v>
      </c>
    </row>
    <row r="46" spans="1:3" ht="12.75">
      <c r="A46" s="1309" t="s">
        <v>1929</v>
      </c>
      <c r="B46" s="1309" t="s">
        <v>1930</v>
      </c>
      <c r="C46" s="1309" t="s">
        <v>1864</v>
      </c>
    </row>
  </sheetData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3">
      <selection activeCell="AA55" sqref="AA55"/>
    </sheetView>
  </sheetViews>
  <sheetFormatPr defaultColWidth="9.00390625" defaultRowHeight="14.25"/>
  <cols>
    <col min="1" max="1" width="3.375" style="56" customWidth="1"/>
    <col min="2" max="2" width="8.75390625" style="56" customWidth="1"/>
    <col min="3" max="3" width="4.625" style="56" customWidth="1"/>
    <col min="4" max="4" width="4.00390625" style="56" customWidth="1"/>
    <col min="5" max="5" width="6.00390625" style="56" customWidth="1"/>
    <col min="6" max="7" width="5.625" style="56" customWidth="1"/>
    <col min="8" max="8" width="4.50390625" style="56" customWidth="1"/>
    <col min="9" max="9" width="4.875" style="56" customWidth="1"/>
    <col min="10" max="10" width="4.375" style="56" customWidth="1"/>
    <col min="11" max="11" width="4.625" style="56" customWidth="1"/>
    <col min="12" max="12" width="5.25390625" style="56" customWidth="1"/>
    <col min="13" max="13" width="4.25390625" style="56" customWidth="1"/>
    <col min="14" max="14" width="4.00390625" style="56" customWidth="1"/>
    <col min="15" max="15" width="4.875" style="56" customWidth="1"/>
    <col min="16" max="16" width="4.625" style="56" customWidth="1"/>
    <col min="17" max="17" width="5.125" style="56" customWidth="1"/>
    <col min="18" max="18" width="3.625" style="56" customWidth="1"/>
    <col min="19" max="19" width="3.75390625" style="56" customWidth="1"/>
    <col min="20" max="20" width="4.125" style="56" customWidth="1"/>
    <col min="21" max="21" width="4.875" style="56" customWidth="1"/>
    <col min="22" max="22" width="4.25390625" style="56" customWidth="1"/>
    <col min="23" max="23" width="5.375" style="56" customWidth="1"/>
    <col min="24" max="24" width="5.25390625" style="56" customWidth="1"/>
    <col min="25" max="25" width="6.25390625" style="56" customWidth="1"/>
    <col min="26" max="26" width="6.00390625" style="57" customWidth="1"/>
    <col min="27" max="27" width="8.375" style="58" customWidth="1"/>
    <col min="28" max="30" width="9.00390625" style="59" customWidth="1"/>
    <col min="31" max="16384" width="9.00390625" style="60" customWidth="1"/>
  </cols>
  <sheetData>
    <row r="1" spans="1:30" s="64" customFormat="1" ht="32.25" customHeight="1">
      <c r="A1" s="61" t="s">
        <v>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2"/>
      <c r="AB1" s="63"/>
      <c r="AC1" s="63"/>
      <c r="AD1" s="63"/>
    </row>
    <row r="2" spans="1:27" s="64" customFormat="1" ht="17.25" customHeight="1">
      <c r="A2" s="65"/>
      <c r="B2" s="66" t="s">
        <v>93</v>
      </c>
      <c r="C2" s="67"/>
      <c r="D2" s="67"/>
      <c r="E2" s="67"/>
      <c r="F2" s="67"/>
      <c r="G2" s="67"/>
      <c r="H2" s="67"/>
      <c r="I2" s="68" t="s">
        <v>94</v>
      </c>
      <c r="J2" s="68"/>
      <c r="K2" s="68"/>
      <c r="L2" s="68"/>
      <c r="M2" s="68"/>
      <c r="N2" s="68"/>
      <c r="O2" s="67"/>
      <c r="P2" s="69"/>
      <c r="Q2" s="70"/>
      <c r="R2" s="71"/>
      <c r="S2" s="71"/>
      <c r="T2" s="72"/>
      <c r="U2" s="72"/>
      <c r="V2" s="72"/>
      <c r="W2" s="72"/>
      <c r="X2" s="70"/>
      <c r="Y2" s="73"/>
      <c r="Z2" s="73"/>
      <c r="AA2" s="62"/>
    </row>
    <row r="3" spans="1:30" ht="12" customHeight="1">
      <c r="A3" s="74"/>
      <c r="B3" s="74"/>
      <c r="C3" s="75"/>
      <c r="D3" s="75"/>
      <c r="E3" s="75"/>
      <c r="Z3" s="76" t="s">
        <v>95</v>
      </c>
      <c r="AA3" s="77"/>
      <c r="AB3" s="60"/>
      <c r="AC3" s="60"/>
      <c r="AD3" s="60"/>
    </row>
    <row r="4" spans="1:26" ht="27" customHeight="1">
      <c r="A4" s="78" t="s">
        <v>96</v>
      </c>
      <c r="B4" s="79" t="s">
        <v>97</v>
      </c>
      <c r="C4" s="79"/>
      <c r="D4" s="79"/>
      <c r="E4" s="79"/>
      <c r="F4" s="80" t="s">
        <v>98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79" t="s">
        <v>99</v>
      </c>
      <c r="Y4" s="79"/>
      <c r="Z4" s="79"/>
    </row>
    <row r="5" spans="1:26" ht="11.25" customHeight="1">
      <c r="A5" s="78"/>
      <c r="B5" s="79"/>
      <c r="C5" s="79"/>
      <c r="D5" s="79"/>
      <c r="E5" s="79"/>
      <c r="F5" s="81" t="s">
        <v>100</v>
      </c>
      <c r="G5" s="81"/>
      <c r="H5" s="81"/>
      <c r="I5" s="81"/>
      <c r="J5" s="82" t="s">
        <v>101</v>
      </c>
      <c r="K5" s="81" t="s">
        <v>102</v>
      </c>
      <c r="L5" s="81" t="s">
        <v>103</v>
      </c>
      <c r="M5" s="81" t="s">
        <v>104</v>
      </c>
      <c r="N5" s="81"/>
      <c r="O5" s="81"/>
      <c r="P5" s="81"/>
      <c r="Q5" s="81"/>
      <c r="R5" s="81" t="s">
        <v>105</v>
      </c>
      <c r="S5" s="81"/>
      <c r="T5" s="81"/>
      <c r="U5" s="81"/>
      <c r="V5" s="81"/>
      <c r="W5" s="81"/>
      <c r="X5" s="79"/>
      <c r="Y5" s="79"/>
      <c r="Z5" s="79"/>
    </row>
    <row r="6" spans="1:26" ht="39" customHeight="1">
      <c r="A6" s="78"/>
      <c r="B6" s="79"/>
      <c r="C6" s="79"/>
      <c r="D6" s="79"/>
      <c r="E6" s="79"/>
      <c r="F6" s="81" t="s">
        <v>106</v>
      </c>
      <c r="G6" s="81" t="s">
        <v>107</v>
      </c>
      <c r="H6" s="81" t="s">
        <v>108</v>
      </c>
      <c r="I6" s="81" t="s">
        <v>109</v>
      </c>
      <c r="J6" s="82"/>
      <c r="K6" s="81"/>
      <c r="L6" s="81"/>
      <c r="M6" s="81" t="s">
        <v>110</v>
      </c>
      <c r="N6" s="81" t="s">
        <v>111</v>
      </c>
      <c r="O6" s="81" t="s">
        <v>109</v>
      </c>
      <c r="P6" s="81" t="s">
        <v>102</v>
      </c>
      <c r="Q6" s="81" t="s">
        <v>112</v>
      </c>
      <c r="R6" s="81" t="s">
        <v>110</v>
      </c>
      <c r="S6" s="81" t="s">
        <v>111</v>
      </c>
      <c r="T6" s="81" t="s">
        <v>113</v>
      </c>
      <c r="U6" s="81" t="s">
        <v>114</v>
      </c>
      <c r="V6" s="81" t="s">
        <v>102</v>
      </c>
      <c r="W6" s="81" t="s">
        <v>112</v>
      </c>
      <c r="X6" s="81" t="s">
        <v>115</v>
      </c>
      <c r="Y6" s="81" t="s">
        <v>116</v>
      </c>
      <c r="Z6" s="83" t="s">
        <v>117</v>
      </c>
    </row>
    <row r="7" spans="1:26" ht="15" customHeight="1">
      <c r="A7" s="78">
        <v>1</v>
      </c>
      <c r="B7" s="84" t="s">
        <v>118</v>
      </c>
      <c r="C7" s="84"/>
      <c r="D7" s="84"/>
      <c r="E7" s="84"/>
      <c r="F7" s="85"/>
      <c r="G7" s="86">
        <v>3</v>
      </c>
      <c r="H7" s="85">
        <v>7</v>
      </c>
      <c r="I7" s="87">
        <f>SUM(F7:H7)</f>
        <v>10</v>
      </c>
      <c r="J7" s="88"/>
      <c r="K7" s="85">
        <v>8</v>
      </c>
      <c r="L7" s="89">
        <f>(I7+J7)-K7</f>
        <v>2</v>
      </c>
      <c r="M7" s="85">
        <v>9</v>
      </c>
      <c r="N7" s="85">
        <v>5</v>
      </c>
      <c r="O7" s="87">
        <f>SUM(M7:N7)</f>
        <v>14</v>
      </c>
      <c r="P7" s="85">
        <v>12</v>
      </c>
      <c r="Q7" s="89">
        <f>O7-P7</f>
        <v>2</v>
      </c>
      <c r="R7" s="85"/>
      <c r="S7" s="85"/>
      <c r="T7" s="85">
        <v>3</v>
      </c>
      <c r="U7" s="87">
        <f>SUM(R7:T7)</f>
        <v>3</v>
      </c>
      <c r="V7" s="85"/>
      <c r="W7" s="89">
        <f>U7-V7</f>
        <v>3</v>
      </c>
      <c r="X7" s="85"/>
      <c r="Y7" s="85"/>
      <c r="Z7" s="90"/>
    </row>
    <row r="8" spans="1:26" ht="12.75">
      <c r="A8" s="91" t="s">
        <v>119</v>
      </c>
      <c r="B8" s="84" t="s">
        <v>120</v>
      </c>
      <c r="C8" s="84"/>
      <c r="D8" s="84"/>
      <c r="E8" s="84"/>
      <c r="F8" s="85"/>
      <c r="G8" s="86"/>
      <c r="H8" s="85"/>
      <c r="I8" s="87">
        <f>SUM(F8:H8)</f>
        <v>0</v>
      </c>
      <c r="J8" s="88"/>
      <c r="K8" s="85">
        <v>1</v>
      </c>
      <c r="L8" s="89">
        <f>(I8+J8)-K8</f>
        <v>-1</v>
      </c>
      <c r="M8" s="85">
        <v>1</v>
      </c>
      <c r="N8" s="85" t="s">
        <v>121</v>
      </c>
      <c r="O8" s="87">
        <f>SUM(M8:N8)</f>
        <v>1</v>
      </c>
      <c r="P8" s="85">
        <v>1</v>
      </c>
      <c r="Q8" s="89">
        <f>O8-P8</f>
        <v>0</v>
      </c>
      <c r="R8" s="85"/>
      <c r="S8" s="85"/>
      <c r="T8" s="85"/>
      <c r="U8" s="87">
        <f>SUM(R8:T8)</f>
        <v>0</v>
      </c>
      <c r="V8" s="85">
        <v>2</v>
      </c>
      <c r="W8" s="89">
        <f>U8-V8</f>
        <v>-2</v>
      </c>
      <c r="X8" s="92"/>
      <c r="Y8" s="92"/>
      <c r="Z8" s="93"/>
    </row>
    <row r="9" spans="1:26" ht="12.75" customHeight="1">
      <c r="A9" s="78">
        <v>2</v>
      </c>
      <c r="B9" s="94" t="s">
        <v>122</v>
      </c>
      <c r="C9" s="94"/>
      <c r="D9" s="94"/>
      <c r="E9" s="94"/>
      <c r="F9" s="85"/>
      <c r="G9" s="86">
        <v>3</v>
      </c>
      <c r="H9" s="85">
        <v>6</v>
      </c>
      <c r="I9" s="87">
        <f>SUM(F9:H9)</f>
        <v>9</v>
      </c>
      <c r="J9" s="88"/>
      <c r="K9" s="85">
        <v>9</v>
      </c>
      <c r="L9" s="89">
        <f>(I9+J9)-K9</f>
        <v>0</v>
      </c>
      <c r="M9" s="85">
        <v>12</v>
      </c>
      <c r="N9" s="85">
        <v>1</v>
      </c>
      <c r="O9" s="87">
        <f>SUM(M9:N9)</f>
        <v>13</v>
      </c>
      <c r="P9" s="85">
        <v>10</v>
      </c>
      <c r="Q9" s="89">
        <f>O9-P9</f>
        <v>3</v>
      </c>
      <c r="R9" s="85"/>
      <c r="S9" s="85"/>
      <c r="T9" s="85"/>
      <c r="U9" s="87">
        <f>SUM(R9:T9)</f>
        <v>0</v>
      </c>
      <c r="V9" s="85"/>
      <c r="W9" s="89">
        <f>U9-V9</f>
        <v>0</v>
      </c>
      <c r="X9" s="92"/>
      <c r="Y9" s="92"/>
      <c r="Z9" s="93"/>
    </row>
    <row r="10" spans="1:26" ht="12.75" customHeight="1">
      <c r="A10" s="78" t="s">
        <v>123</v>
      </c>
      <c r="B10" s="94" t="s">
        <v>124</v>
      </c>
      <c r="C10" s="94"/>
      <c r="D10" s="94"/>
      <c r="E10" s="94"/>
      <c r="F10" s="85"/>
      <c r="G10" s="86"/>
      <c r="H10" s="85"/>
      <c r="I10" s="87">
        <f>SUM(F10:H10)</f>
        <v>0</v>
      </c>
      <c r="J10" s="88"/>
      <c r="K10" s="85">
        <v>2</v>
      </c>
      <c r="L10" s="89">
        <f>(I10+J10)-K10</f>
        <v>-2</v>
      </c>
      <c r="M10" s="85"/>
      <c r="N10" s="85"/>
      <c r="O10" s="87">
        <f>SUM(M10:N10)</f>
        <v>0</v>
      </c>
      <c r="P10" s="85">
        <v>2</v>
      </c>
      <c r="Q10" s="89">
        <f>O10-P10</f>
        <v>-2</v>
      </c>
      <c r="R10" s="85"/>
      <c r="S10" s="85"/>
      <c r="T10" s="85"/>
      <c r="U10" s="87">
        <f>SUM(R10:T10)</f>
        <v>0</v>
      </c>
      <c r="V10" s="85">
        <v>1</v>
      </c>
      <c r="W10" s="89">
        <f>U10-V10</f>
        <v>-1</v>
      </c>
      <c r="X10" s="92"/>
      <c r="Y10" s="92"/>
      <c r="Z10" s="93"/>
    </row>
    <row r="11" spans="1:26" ht="12.75" customHeight="1">
      <c r="A11" s="78">
        <v>3</v>
      </c>
      <c r="B11" s="94" t="s">
        <v>125</v>
      </c>
      <c r="C11" s="94"/>
      <c r="D11" s="94"/>
      <c r="E11" s="94"/>
      <c r="F11" s="85"/>
      <c r="G11" s="86">
        <v>2</v>
      </c>
      <c r="H11" s="85">
        <v>7</v>
      </c>
      <c r="I11" s="87">
        <f>SUM(F11:H11)</f>
        <v>9</v>
      </c>
      <c r="J11" s="88"/>
      <c r="K11" s="85">
        <v>9</v>
      </c>
      <c r="L11" s="89" t="s">
        <v>121</v>
      </c>
      <c r="M11" s="85">
        <v>9</v>
      </c>
      <c r="N11" s="85">
        <v>1</v>
      </c>
      <c r="O11" s="87">
        <f>SUM(M11:N11)</f>
        <v>10</v>
      </c>
      <c r="P11" s="85">
        <v>10</v>
      </c>
      <c r="Q11" s="89">
        <f>O11-P11</f>
        <v>0</v>
      </c>
      <c r="R11" s="85"/>
      <c r="S11" s="85"/>
      <c r="T11" s="85">
        <v>1</v>
      </c>
      <c r="U11" s="87">
        <f>SUM(R11:T11)</f>
        <v>1</v>
      </c>
      <c r="V11" s="85"/>
      <c r="W11" s="89">
        <f>U11-V11</f>
        <v>1</v>
      </c>
      <c r="X11" s="92"/>
      <c r="Y11" s="92"/>
      <c r="Z11" s="93"/>
    </row>
    <row r="12" spans="1:26" ht="12.75" customHeight="1">
      <c r="A12" s="78">
        <v>4</v>
      </c>
      <c r="B12" s="94" t="s">
        <v>126</v>
      </c>
      <c r="C12" s="94"/>
      <c r="D12" s="94"/>
      <c r="E12" s="94"/>
      <c r="F12" s="85">
        <v>21</v>
      </c>
      <c r="G12" s="86">
        <v>6</v>
      </c>
      <c r="H12" s="85">
        <v>22</v>
      </c>
      <c r="I12" s="87">
        <f>SUM(F12:H12)</f>
        <v>49</v>
      </c>
      <c r="J12" s="88"/>
      <c r="K12" s="85">
        <v>52</v>
      </c>
      <c r="L12" s="89">
        <f>(I12+J12)-K12</f>
        <v>-3</v>
      </c>
      <c r="M12" s="85">
        <v>70</v>
      </c>
      <c r="N12" s="85">
        <v>8</v>
      </c>
      <c r="O12" s="87">
        <f>SUM(M12:N12)</f>
        <v>78</v>
      </c>
      <c r="P12" s="85">
        <v>61</v>
      </c>
      <c r="Q12" s="89">
        <f>O12-P12</f>
        <v>17</v>
      </c>
      <c r="R12" s="85"/>
      <c r="S12" s="85"/>
      <c r="T12" s="85"/>
      <c r="U12" s="87">
        <f>SUM(R12:T12)</f>
        <v>0</v>
      </c>
      <c r="V12" s="85"/>
      <c r="W12" s="89">
        <f>U12-V12</f>
        <v>0</v>
      </c>
      <c r="X12" s="92"/>
      <c r="Y12" s="92"/>
      <c r="Z12" s="93"/>
    </row>
    <row r="13" spans="1:26" ht="12.75" customHeight="1">
      <c r="A13" s="78">
        <v>5</v>
      </c>
      <c r="B13" s="94" t="s">
        <v>127</v>
      </c>
      <c r="C13" s="94"/>
      <c r="D13" s="94"/>
      <c r="E13" s="94"/>
      <c r="F13" s="85">
        <v>3</v>
      </c>
      <c r="G13" s="86">
        <v>1</v>
      </c>
      <c r="H13" s="85">
        <v>10</v>
      </c>
      <c r="I13" s="87">
        <f>SUM(F13:H13)</f>
        <v>14</v>
      </c>
      <c r="J13" s="88"/>
      <c r="K13" s="85">
        <v>19</v>
      </c>
      <c r="L13" s="89">
        <f>(I13+J13)-K13</f>
        <v>-5</v>
      </c>
      <c r="M13" s="85">
        <v>20</v>
      </c>
      <c r="N13" s="85">
        <v>4</v>
      </c>
      <c r="O13" s="87">
        <f>SUM(M13:N13)</f>
        <v>24</v>
      </c>
      <c r="P13" s="85">
        <v>28</v>
      </c>
      <c r="Q13" s="89">
        <f>O13-P13</f>
        <v>-4</v>
      </c>
      <c r="R13" s="85"/>
      <c r="S13" s="85"/>
      <c r="T13" s="85"/>
      <c r="U13" s="87">
        <f>SUM(R13:T13)</f>
        <v>0</v>
      </c>
      <c r="V13" s="85"/>
      <c r="W13" s="89">
        <f>U13-V13</f>
        <v>0</v>
      </c>
      <c r="X13" s="92"/>
      <c r="Y13" s="92"/>
      <c r="Z13" s="93"/>
    </row>
    <row r="14" spans="1:26" ht="12.75" customHeight="1">
      <c r="A14" s="78">
        <v>6</v>
      </c>
      <c r="B14" s="94" t="s">
        <v>128</v>
      </c>
      <c r="C14" s="94"/>
      <c r="D14" s="94"/>
      <c r="E14" s="94"/>
      <c r="F14" s="85"/>
      <c r="G14" s="86"/>
      <c r="H14" s="85">
        <v>3</v>
      </c>
      <c r="I14" s="87">
        <f>SUM(F14:H14)</f>
        <v>3</v>
      </c>
      <c r="J14" s="88"/>
      <c r="K14" s="95">
        <v>4</v>
      </c>
      <c r="L14" s="89">
        <f>(I14+J14)-K14</f>
        <v>-1</v>
      </c>
      <c r="M14" s="85">
        <v>15</v>
      </c>
      <c r="N14" s="85">
        <v>1</v>
      </c>
      <c r="O14" s="87">
        <f>SUM(M14:N14)</f>
        <v>16</v>
      </c>
      <c r="P14" s="85">
        <v>15</v>
      </c>
      <c r="Q14" s="89">
        <f>O14-P14</f>
        <v>1</v>
      </c>
      <c r="R14" s="85"/>
      <c r="S14" s="85"/>
      <c r="T14" s="85"/>
      <c r="U14" s="87">
        <f>SUM(R14:T14)</f>
        <v>0</v>
      </c>
      <c r="V14" s="85"/>
      <c r="W14" s="89">
        <f>U14-V14</f>
        <v>0</v>
      </c>
      <c r="X14" s="92"/>
      <c r="Y14" s="92"/>
      <c r="Z14" s="93"/>
    </row>
    <row r="15" spans="1:26" ht="12.75" customHeight="1">
      <c r="A15" s="78">
        <v>7</v>
      </c>
      <c r="B15" s="94" t="s">
        <v>129</v>
      </c>
      <c r="C15" s="94"/>
      <c r="D15" s="94"/>
      <c r="E15" s="94"/>
      <c r="F15" s="85"/>
      <c r="G15" s="86"/>
      <c r="H15" s="85"/>
      <c r="I15" s="87">
        <f>SUM(F15:H15)</f>
        <v>0</v>
      </c>
      <c r="J15" s="88"/>
      <c r="K15" s="95"/>
      <c r="L15" s="89">
        <f>(I15+J15)-K15</f>
        <v>0</v>
      </c>
      <c r="M15" s="85"/>
      <c r="N15" s="85">
        <v>16</v>
      </c>
      <c r="O15" s="87">
        <f>SUM(M15:N15)</f>
        <v>16</v>
      </c>
      <c r="P15" s="85">
        <v>22</v>
      </c>
      <c r="Q15" s="89">
        <f>O15-P15</f>
        <v>-6</v>
      </c>
      <c r="R15" s="85"/>
      <c r="S15" s="85"/>
      <c r="T15" s="85"/>
      <c r="U15" s="87">
        <f>SUM(R15:T15)</f>
        <v>0</v>
      </c>
      <c r="V15" s="85"/>
      <c r="W15" s="89">
        <f>U15-V15</f>
        <v>0</v>
      </c>
      <c r="X15" s="92"/>
      <c r="Y15" s="92"/>
      <c r="Z15" s="93"/>
    </row>
    <row r="16" spans="1:26" ht="12.75" customHeight="1">
      <c r="A16" s="78">
        <v>8</v>
      </c>
      <c r="B16" s="94" t="s">
        <v>130</v>
      </c>
      <c r="C16" s="94"/>
      <c r="D16" s="94"/>
      <c r="E16" s="94"/>
      <c r="F16" s="85"/>
      <c r="G16" s="86"/>
      <c r="H16" s="85"/>
      <c r="I16" s="87">
        <f>SUM(F16:H16)</f>
        <v>0</v>
      </c>
      <c r="J16" s="88"/>
      <c r="K16" s="85"/>
      <c r="L16" s="89">
        <f>(I16+J16)-K16</f>
        <v>0</v>
      </c>
      <c r="M16" s="85"/>
      <c r="N16" s="85"/>
      <c r="O16" s="87">
        <f>SUM(M16:N16)</f>
        <v>0</v>
      </c>
      <c r="P16" s="85"/>
      <c r="Q16" s="89">
        <f>O16-P16</f>
        <v>0</v>
      </c>
      <c r="R16" s="85"/>
      <c r="S16" s="85"/>
      <c r="T16" s="85"/>
      <c r="U16" s="87">
        <f>SUM(R16:T16)</f>
        <v>0</v>
      </c>
      <c r="V16" s="85"/>
      <c r="W16" s="89">
        <f>U16-V16</f>
        <v>0</v>
      </c>
      <c r="X16" s="92"/>
      <c r="Y16" s="92"/>
      <c r="Z16" s="93"/>
    </row>
    <row r="17" spans="1:30" s="99" customFormat="1" ht="12.75" customHeight="1">
      <c r="A17" s="78">
        <v>9</v>
      </c>
      <c r="B17" s="94" t="s">
        <v>131</v>
      </c>
      <c r="C17" s="94"/>
      <c r="D17" s="94"/>
      <c r="E17" s="94"/>
      <c r="F17" s="86"/>
      <c r="G17" s="86"/>
      <c r="H17" s="86">
        <v>1</v>
      </c>
      <c r="I17" s="87">
        <f>SUM(F17:H17)</f>
        <v>1</v>
      </c>
      <c r="J17" s="96">
        <v>2</v>
      </c>
      <c r="K17" s="86">
        <v>3</v>
      </c>
      <c r="L17" s="89">
        <f>(I17+J17)-K17</f>
        <v>0</v>
      </c>
      <c r="M17" s="86">
        <v>14</v>
      </c>
      <c r="N17" s="86"/>
      <c r="O17" s="87">
        <f>SUM(M17:N17)</f>
        <v>14</v>
      </c>
      <c r="P17" s="86">
        <v>19</v>
      </c>
      <c r="Q17" s="89">
        <f>O17-P17</f>
        <v>-5</v>
      </c>
      <c r="R17" s="86"/>
      <c r="S17" s="86"/>
      <c r="T17" s="86"/>
      <c r="U17" s="87">
        <f>SUM(R17:T17)</f>
        <v>0</v>
      </c>
      <c r="V17" s="86"/>
      <c r="W17" s="89">
        <f>U17-V17</f>
        <v>0</v>
      </c>
      <c r="X17" s="97"/>
      <c r="Y17" s="97"/>
      <c r="Z17" s="97"/>
      <c r="AA17" s="77"/>
      <c r="AB17" s="98"/>
      <c r="AC17" s="98"/>
      <c r="AD17" s="98"/>
    </row>
    <row r="18" spans="1:26" ht="12.75" customHeight="1">
      <c r="A18" s="78" t="s">
        <v>132</v>
      </c>
      <c r="B18" s="100" t="s">
        <v>133</v>
      </c>
      <c r="C18" s="101" t="s">
        <v>134</v>
      </c>
      <c r="D18" s="101"/>
      <c r="E18" s="101"/>
      <c r="F18" s="85"/>
      <c r="G18" s="86"/>
      <c r="H18" s="85"/>
      <c r="I18" s="87">
        <f>SUM(F18:H18)</f>
        <v>0</v>
      </c>
      <c r="J18" s="88"/>
      <c r="K18" s="85"/>
      <c r="L18" s="89">
        <f>(I18+J18)-K18</f>
        <v>0</v>
      </c>
      <c r="M18" s="85"/>
      <c r="N18" s="85"/>
      <c r="O18" s="87">
        <f>SUM(M18:N18)</f>
        <v>0</v>
      </c>
      <c r="P18" s="85"/>
      <c r="Q18" s="89">
        <f>O18-P18</f>
        <v>0</v>
      </c>
      <c r="R18" s="85"/>
      <c r="S18" s="85"/>
      <c r="T18" s="85"/>
      <c r="U18" s="87">
        <f>SUM(R18:T18)</f>
        <v>0</v>
      </c>
      <c r="V18" s="85"/>
      <c r="W18" s="89">
        <f>U18-V18</f>
        <v>0</v>
      </c>
      <c r="X18" s="92"/>
      <c r="Y18" s="92"/>
      <c r="Z18" s="93"/>
    </row>
    <row r="19" spans="1:28" ht="12.75" customHeight="1">
      <c r="A19" s="78" t="s">
        <v>135</v>
      </c>
      <c r="B19" s="100"/>
      <c r="C19" s="101" t="s">
        <v>136</v>
      </c>
      <c r="D19" s="101"/>
      <c r="E19" s="101"/>
      <c r="F19" s="85"/>
      <c r="G19" s="86"/>
      <c r="H19" s="85"/>
      <c r="I19" s="87">
        <f>SUM(F19:H19)</f>
        <v>0</v>
      </c>
      <c r="J19" s="88"/>
      <c r="K19" s="85"/>
      <c r="L19" s="89">
        <f>(I19+J19)-K19</f>
        <v>0</v>
      </c>
      <c r="M19" s="85"/>
      <c r="N19" s="85"/>
      <c r="O19" s="87">
        <f>SUM(M19:N19)</f>
        <v>0</v>
      </c>
      <c r="P19" s="85"/>
      <c r="Q19" s="89">
        <f>O19-P19</f>
        <v>0</v>
      </c>
      <c r="R19" s="85"/>
      <c r="S19" s="85"/>
      <c r="T19" s="85"/>
      <c r="U19" s="87">
        <f>SUM(R19:T19)</f>
        <v>0</v>
      </c>
      <c r="V19" s="85"/>
      <c r="W19" s="89">
        <f>U19-V19</f>
        <v>0</v>
      </c>
      <c r="X19" s="92"/>
      <c r="Y19" s="92"/>
      <c r="Z19" s="93"/>
      <c r="AB19" s="102" t="s">
        <v>121</v>
      </c>
    </row>
    <row r="20" spans="1:26" ht="12.75" customHeight="1">
      <c r="A20" s="78" t="s">
        <v>137</v>
      </c>
      <c r="B20" s="100"/>
      <c r="C20" s="101" t="s">
        <v>138</v>
      </c>
      <c r="D20" s="101"/>
      <c r="E20" s="101"/>
      <c r="F20" s="85"/>
      <c r="G20" s="86"/>
      <c r="H20" s="85"/>
      <c r="I20" s="87">
        <f>SUM(F20:H20)</f>
        <v>0</v>
      </c>
      <c r="J20" s="88"/>
      <c r="K20" s="85"/>
      <c r="L20" s="89">
        <f>(I20+J20)-K20</f>
        <v>0</v>
      </c>
      <c r="M20" s="85"/>
      <c r="N20" s="85"/>
      <c r="O20" s="87">
        <f>SUM(M20:N20)</f>
        <v>0</v>
      </c>
      <c r="P20" s="85"/>
      <c r="Q20" s="89">
        <f>O20-P20</f>
        <v>0</v>
      </c>
      <c r="R20" s="85"/>
      <c r="S20" s="85"/>
      <c r="T20" s="85"/>
      <c r="U20" s="87">
        <f>SUM(R20:T20)</f>
        <v>0</v>
      </c>
      <c r="V20" s="85"/>
      <c r="W20" s="89">
        <f>U20-V20</f>
        <v>0</v>
      </c>
      <c r="X20" s="92"/>
      <c r="Y20" s="92"/>
      <c r="Z20" s="93"/>
    </row>
    <row r="21" spans="1:26" ht="12.75" customHeight="1">
      <c r="A21" s="78" t="s">
        <v>139</v>
      </c>
      <c r="B21" s="100"/>
      <c r="C21" s="101" t="s">
        <v>140</v>
      </c>
      <c r="D21" s="101"/>
      <c r="E21" s="101"/>
      <c r="F21" s="85"/>
      <c r="G21" s="86"/>
      <c r="H21" s="85"/>
      <c r="I21" s="87">
        <f>SUM(F21:H21)</f>
        <v>0</v>
      </c>
      <c r="J21" s="88"/>
      <c r="K21" s="85"/>
      <c r="L21" s="89">
        <f>(I21+J21)-K21</f>
        <v>0</v>
      </c>
      <c r="M21" s="85"/>
      <c r="N21" s="85"/>
      <c r="O21" s="87">
        <f>SUM(M21:N21)</f>
        <v>0</v>
      </c>
      <c r="P21" s="85"/>
      <c r="Q21" s="89">
        <f>O21-P21</f>
        <v>0</v>
      </c>
      <c r="R21" s="85"/>
      <c r="S21" s="85"/>
      <c r="T21" s="85"/>
      <c r="U21" s="87">
        <f>SUM(R21:T21)</f>
        <v>0</v>
      </c>
      <c r="V21" s="85"/>
      <c r="W21" s="89">
        <f>U21-V21</f>
        <v>0</v>
      </c>
      <c r="X21" s="92"/>
      <c r="Y21" s="92"/>
      <c r="Z21" s="93"/>
    </row>
    <row r="22" spans="1:26" ht="12.75" customHeight="1">
      <c r="A22" s="78" t="s">
        <v>141</v>
      </c>
      <c r="B22" s="100"/>
      <c r="C22" s="101" t="s">
        <v>142</v>
      </c>
      <c r="D22" s="101"/>
      <c r="E22" s="101"/>
      <c r="F22" s="85"/>
      <c r="G22" s="86"/>
      <c r="H22" s="85"/>
      <c r="I22" s="87">
        <f>SUM(F22:H22)</f>
        <v>0</v>
      </c>
      <c r="J22" s="88"/>
      <c r="K22" s="85"/>
      <c r="L22" s="89">
        <f>(I22+J22)-K22</f>
        <v>0</v>
      </c>
      <c r="M22" s="85"/>
      <c r="N22" s="85"/>
      <c r="O22" s="87">
        <f>SUM(M22:N22)</f>
        <v>0</v>
      </c>
      <c r="P22" s="85"/>
      <c r="Q22" s="89">
        <f>O22-P22</f>
        <v>0</v>
      </c>
      <c r="R22" s="85"/>
      <c r="S22" s="85"/>
      <c r="T22" s="85"/>
      <c r="U22" s="87">
        <f>SUM(R22:T22)</f>
        <v>0</v>
      </c>
      <c r="V22" s="85"/>
      <c r="W22" s="89">
        <f>U22-V22</f>
        <v>0</v>
      </c>
      <c r="X22" s="92"/>
      <c r="Y22" s="92"/>
      <c r="Z22" s="93"/>
    </row>
    <row r="23" spans="1:28" ht="19.5" customHeight="1">
      <c r="A23" s="78" t="s">
        <v>143</v>
      </c>
      <c r="B23" s="100"/>
      <c r="C23" s="101" t="s">
        <v>144</v>
      </c>
      <c r="D23" s="101"/>
      <c r="E23" s="101"/>
      <c r="F23" s="85"/>
      <c r="G23" s="86"/>
      <c r="H23" s="85"/>
      <c r="I23" s="87">
        <f>SUM(F23:H23)</f>
        <v>0</v>
      </c>
      <c r="J23" s="88"/>
      <c r="K23" s="85"/>
      <c r="L23" s="89">
        <f>(I23+J23)-K23</f>
        <v>0</v>
      </c>
      <c r="M23" s="85"/>
      <c r="N23" s="85"/>
      <c r="O23" s="87">
        <f>SUM(M23:N23)</f>
        <v>0</v>
      </c>
      <c r="P23" s="85"/>
      <c r="Q23" s="89">
        <f>O23-P23</f>
        <v>0</v>
      </c>
      <c r="R23" s="85"/>
      <c r="S23" s="85"/>
      <c r="T23" s="85"/>
      <c r="U23" s="87">
        <f>SUM(R23:T23)</f>
        <v>0</v>
      </c>
      <c r="V23" s="85"/>
      <c r="W23" s="89">
        <f>U23-V23</f>
        <v>0</v>
      </c>
      <c r="X23" s="92"/>
      <c r="Y23" s="92"/>
      <c r="Z23" s="93"/>
      <c r="AB23" t="s">
        <v>121</v>
      </c>
    </row>
    <row r="24" spans="1:26" ht="12.75" customHeight="1">
      <c r="A24" s="78" t="s">
        <v>145</v>
      </c>
      <c r="B24" s="100"/>
      <c r="C24" s="101" t="s">
        <v>146</v>
      </c>
      <c r="D24" s="101"/>
      <c r="E24" s="101"/>
      <c r="F24" s="85"/>
      <c r="G24" s="86"/>
      <c r="H24" s="85"/>
      <c r="I24" s="87">
        <f>SUM(F24:H24)</f>
        <v>0</v>
      </c>
      <c r="J24" s="88"/>
      <c r="K24" s="85"/>
      <c r="L24" s="89">
        <f>(I24+J24)-K24</f>
        <v>0</v>
      </c>
      <c r="M24" s="85"/>
      <c r="N24" s="85"/>
      <c r="O24" s="87">
        <f>SUM(M24:N24)</f>
        <v>0</v>
      </c>
      <c r="P24" s="85"/>
      <c r="Q24" s="89">
        <f>O24-P24</f>
        <v>0</v>
      </c>
      <c r="R24" s="85"/>
      <c r="S24" s="85"/>
      <c r="T24" s="85"/>
      <c r="U24" s="87">
        <v>0</v>
      </c>
      <c r="V24" s="85"/>
      <c r="W24" s="89">
        <f>U24-V24</f>
        <v>0</v>
      </c>
      <c r="X24" s="92"/>
      <c r="Y24" s="92"/>
      <c r="Z24" s="93"/>
    </row>
    <row r="25" spans="1:26" ht="12.75" customHeight="1">
      <c r="A25" s="78">
        <v>11</v>
      </c>
      <c r="B25" s="94" t="s">
        <v>147</v>
      </c>
      <c r="C25" s="94"/>
      <c r="D25" s="94"/>
      <c r="E25" s="94"/>
      <c r="F25" s="85"/>
      <c r="G25" s="86"/>
      <c r="H25" s="85">
        <v>1</v>
      </c>
      <c r="I25" s="87">
        <f>SUM(F25:H25)</f>
        <v>1</v>
      </c>
      <c r="J25" s="88"/>
      <c r="K25" s="85">
        <v>1</v>
      </c>
      <c r="L25" s="89">
        <f>(I25+J25)-K25</f>
        <v>0</v>
      </c>
      <c r="M25" s="85"/>
      <c r="N25" s="85"/>
      <c r="O25" s="87">
        <f>SUM(M25:N25)</f>
        <v>0</v>
      </c>
      <c r="P25" s="85">
        <v>2</v>
      </c>
      <c r="Q25" s="89">
        <f>O25-P25</f>
        <v>-2</v>
      </c>
      <c r="R25" s="85"/>
      <c r="S25" s="85"/>
      <c r="T25" s="85"/>
      <c r="U25" s="87">
        <v>0</v>
      </c>
      <c r="V25" s="85"/>
      <c r="W25" s="89">
        <f>U25-V25</f>
        <v>0</v>
      </c>
      <c r="X25" s="92"/>
      <c r="Y25" s="92"/>
      <c r="Z25" s="93"/>
    </row>
    <row r="26" spans="1:26" ht="12.75">
      <c r="A26" s="78">
        <v>12</v>
      </c>
      <c r="B26" s="103" t="s">
        <v>148</v>
      </c>
      <c r="C26" s="103"/>
      <c r="D26" s="103"/>
      <c r="E26" s="103"/>
      <c r="F26" s="85"/>
      <c r="G26" s="86"/>
      <c r="H26" s="85"/>
      <c r="I26" s="87">
        <f>SUM(F26:H26)</f>
        <v>0</v>
      </c>
      <c r="J26" s="88">
        <v>1</v>
      </c>
      <c r="K26" s="85"/>
      <c r="L26" s="89">
        <f>(I26+J26)-K26</f>
        <v>1</v>
      </c>
      <c r="M26" s="85">
        <v>2</v>
      </c>
      <c r="N26" s="85"/>
      <c r="O26" s="87">
        <v>2</v>
      </c>
      <c r="P26" s="85">
        <v>2</v>
      </c>
      <c r="Q26" s="89">
        <f>O26-P26</f>
        <v>0</v>
      </c>
      <c r="R26" s="85"/>
      <c r="S26" s="85"/>
      <c r="T26" s="85"/>
      <c r="U26" s="87">
        <v>0</v>
      </c>
      <c r="V26" s="85"/>
      <c r="W26" s="89">
        <f>U26-V26</f>
        <v>0</v>
      </c>
      <c r="X26" s="92"/>
      <c r="Y26" s="92"/>
      <c r="Z26" s="93"/>
    </row>
    <row r="27" spans="1:26" ht="27.75" customHeight="1">
      <c r="A27" s="78"/>
      <c r="B27" s="104" t="s">
        <v>149</v>
      </c>
      <c r="C27" s="104"/>
      <c r="D27" s="105" t="s">
        <v>150</v>
      </c>
      <c r="E27" s="105" t="s">
        <v>151</v>
      </c>
      <c r="F27" s="86"/>
      <c r="G27" s="86"/>
      <c r="H27" s="86"/>
      <c r="I27" s="95"/>
      <c r="J27" s="95"/>
      <c r="K27" s="86"/>
      <c r="L27" s="95"/>
      <c r="M27" s="86"/>
      <c r="N27" s="86"/>
      <c r="O27" s="95"/>
      <c r="P27" s="86"/>
      <c r="Q27" s="95"/>
      <c r="R27" s="86"/>
      <c r="S27" s="86"/>
      <c r="T27" s="86"/>
      <c r="U27" s="95"/>
      <c r="V27" s="86"/>
      <c r="W27" s="95"/>
      <c r="X27" s="97"/>
      <c r="Y27" s="97"/>
      <c r="Z27" s="106"/>
    </row>
    <row r="28" spans="1:26" ht="12.75">
      <c r="A28" s="78">
        <v>13</v>
      </c>
      <c r="B28" s="84" t="s">
        <v>152</v>
      </c>
      <c r="C28" s="103"/>
      <c r="D28" s="103"/>
      <c r="E28" s="103"/>
      <c r="F28" s="85"/>
      <c r="G28" s="86"/>
      <c r="H28" s="85"/>
      <c r="I28" s="87">
        <f>SUM(F28:H28)</f>
        <v>0</v>
      </c>
      <c r="J28" s="88"/>
      <c r="K28" s="85"/>
      <c r="L28" s="89">
        <f>(I28+J28)-K28</f>
        <v>0</v>
      </c>
      <c r="M28" s="85"/>
      <c r="N28" s="85"/>
      <c r="O28" s="87">
        <f>SUM(M28:N28)</f>
        <v>0</v>
      </c>
      <c r="P28" s="85"/>
      <c r="Q28" s="89">
        <f>O28-P28</f>
        <v>0</v>
      </c>
      <c r="R28" s="85"/>
      <c r="S28" s="85"/>
      <c r="T28" s="85"/>
      <c r="U28" s="87">
        <v>0</v>
      </c>
      <c r="V28" s="85"/>
      <c r="W28" s="89">
        <f>U28-V28</f>
        <v>0</v>
      </c>
      <c r="X28" s="92"/>
      <c r="Y28" s="92"/>
      <c r="Z28" s="93"/>
    </row>
    <row r="29" spans="1:26" ht="12.75" customHeight="1">
      <c r="A29" s="78">
        <v>14</v>
      </c>
      <c r="B29" s="84" t="s">
        <v>153</v>
      </c>
      <c r="C29" s="101"/>
      <c r="D29" s="101"/>
      <c r="E29" s="101"/>
      <c r="F29" s="85"/>
      <c r="G29" s="86"/>
      <c r="H29" s="85"/>
      <c r="I29" s="87">
        <f>SUM(F29:H29)</f>
        <v>0</v>
      </c>
      <c r="J29" s="88"/>
      <c r="K29" s="85"/>
      <c r="L29" s="89">
        <f>(I29+J29)-K29</f>
        <v>0</v>
      </c>
      <c r="M29" s="85"/>
      <c r="N29" s="85"/>
      <c r="O29" s="87">
        <f>SUM(M29:N29)</f>
        <v>0</v>
      </c>
      <c r="P29" s="85"/>
      <c r="Q29" s="89">
        <f>O29-P29</f>
        <v>0</v>
      </c>
      <c r="R29" s="85"/>
      <c r="S29" s="85"/>
      <c r="T29" s="85"/>
      <c r="U29" s="87">
        <v>0</v>
      </c>
      <c r="V29" s="85"/>
      <c r="W29" s="89">
        <f>U29-V29</f>
        <v>0</v>
      </c>
      <c r="X29" s="92"/>
      <c r="Y29" s="92"/>
      <c r="Z29" s="93"/>
    </row>
    <row r="30" spans="1:26" ht="12.75" customHeight="1">
      <c r="A30" s="78">
        <v>15</v>
      </c>
      <c r="B30" s="84" t="s">
        <v>154</v>
      </c>
      <c r="C30" s="101"/>
      <c r="D30" s="101"/>
      <c r="E30" s="101"/>
      <c r="F30" s="85"/>
      <c r="G30" s="86"/>
      <c r="H30" s="85"/>
      <c r="I30" s="87">
        <f>SUM(F30:H30)</f>
        <v>0</v>
      </c>
      <c r="J30" s="88"/>
      <c r="K30" s="85"/>
      <c r="L30" s="89">
        <f>(I30+J30)-K30</f>
        <v>0</v>
      </c>
      <c r="M30" s="85"/>
      <c r="N30" s="85"/>
      <c r="O30" s="87">
        <f>SUM(M30:N30)</f>
        <v>0</v>
      </c>
      <c r="P30" s="85"/>
      <c r="Q30" s="89">
        <f>O30-P30</f>
        <v>0</v>
      </c>
      <c r="R30" s="85"/>
      <c r="S30" s="85"/>
      <c r="T30" s="85"/>
      <c r="U30" s="87">
        <v>0</v>
      </c>
      <c r="V30" s="85"/>
      <c r="W30" s="89">
        <f>U30-V30</f>
        <v>0</v>
      </c>
      <c r="X30" s="92"/>
      <c r="Y30" s="92"/>
      <c r="Z30" s="93"/>
    </row>
    <row r="31" spans="1:26" ht="12.75" customHeight="1">
      <c r="A31" s="78">
        <v>16</v>
      </c>
      <c r="B31" s="94" t="s">
        <v>155</v>
      </c>
      <c r="C31" s="94"/>
      <c r="D31" s="94"/>
      <c r="E31" s="94"/>
      <c r="F31" s="85"/>
      <c r="G31" s="86"/>
      <c r="H31" s="85"/>
      <c r="I31" s="87">
        <f>SUM(F31:H31)</f>
        <v>0</v>
      </c>
      <c r="J31" s="88"/>
      <c r="K31" s="85">
        <v>1</v>
      </c>
      <c r="L31" s="89">
        <f>(I31+J31)-K31</f>
        <v>-1</v>
      </c>
      <c r="M31" s="85"/>
      <c r="N31" s="85"/>
      <c r="O31" s="87">
        <f>SUM(M31:N31)</f>
        <v>0</v>
      </c>
      <c r="P31" s="85"/>
      <c r="Q31" s="89">
        <f>O31-P31</f>
        <v>0</v>
      </c>
      <c r="R31" s="85"/>
      <c r="S31" s="85"/>
      <c r="T31" s="85"/>
      <c r="U31" s="87">
        <f>SUM(R31:T31)</f>
        <v>0</v>
      </c>
      <c r="V31" s="85"/>
      <c r="W31" s="89">
        <f>U31-V31</f>
        <v>0</v>
      </c>
      <c r="X31" s="92"/>
      <c r="Y31" s="92"/>
      <c r="Z31" s="93"/>
    </row>
    <row r="32" spans="1:26" ht="12.75" customHeight="1">
      <c r="A32" s="81" t="s">
        <v>156</v>
      </c>
      <c r="B32" s="100" t="s">
        <v>157</v>
      </c>
      <c r="C32" s="107" t="s">
        <v>158</v>
      </c>
      <c r="D32" s="107"/>
      <c r="E32" s="107"/>
      <c r="F32" s="85"/>
      <c r="G32" s="86"/>
      <c r="H32" s="85"/>
      <c r="I32" s="87">
        <f>SUM(F32:H32)</f>
        <v>0</v>
      </c>
      <c r="J32" s="88"/>
      <c r="K32" s="85"/>
      <c r="L32" s="89">
        <f>(I32+J32)-K32</f>
        <v>0</v>
      </c>
      <c r="M32" s="85"/>
      <c r="N32" s="85"/>
      <c r="O32" s="87">
        <f>SUM(M32:N32)</f>
        <v>0</v>
      </c>
      <c r="P32" s="85"/>
      <c r="Q32" s="89">
        <f>O32-P32</f>
        <v>0</v>
      </c>
      <c r="R32" s="85"/>
      <c r="S32" s="85"/>
      <c r="T32" s="85"/>
      <c r="U32" s="87">
        <f>SUM(R32:T32)</f>
        <v>0</v>
      </c>
      <c r="V32" s="85"/>
      <c r="W32" s="89">
        <f>U32-V32</f>
        <v>0</v>
      </c>
      <c r="X32" s="92"/>
      <c r="Y32" s="92"/>
      <c r="Z32" s="93"/>
    </row>
    <row r="33" spans="1:26" ht="12.75" customHeight="1">
      <c r="A33" s="81" t="s">
        <v>159</v>
      </c>
      <c r="B33" s="100"/>
      <c r="C33" s="101" t="s">
        <v>138</v>
      </c>
      <c r="D33" s="101"/>
      <c r="E33" s="101"/>
      <c r="F33" s="85"/>
      <c r="G33" s="86"/>
      <c r="H33" s="85"/>
      <c r="I33" s="87">
        <f>SUM(F33:H33)</f>
        <v>0</v>
      </c>
      <c r="J33" s="88"/>
      <c r="K33" s="85"/>
      <c r="L33" s="89">
        <f>(I33+J33)-K33</f>
        <v>0</v>
      </c>
      <c r="M33" s="85"/>
      <c r="N33" s="85"/>
      <c r="O33" s="87">
        <f>SUM(M33:N33)</f>
        <v>0</v>
      </c>
      <c r="P33" s="85"/>
      <c r="Q33" s="89">
        <f>O33-P33</f>
        <v>0</v>
      </c>
      <c r="R33" s="85"/>
      <c r="S33" s="85"/>
      <c r="T33" s="85"/>
      <c r="U33" s="87">
        <f>SUM(R33:T33)</f>
        <v>0</v>
      </c>
      <c r="V33" s="85"/>
      <c r="W33" s="89">
        <f>U33-V33</f>
        <v>0</v>
      </c>
      <c r="X33" s="92"/>
      <c r="Y33" s="92"/>
      <c r="Z33" s="93"/>
    </row>
    <row r="34" spans="1:26" ht="12.75" customHeight="1">
      <c r="A34" s="81" t="s">
        <v>160</v>
      </c>
      <c r="B34" s="100"/>
      <c r="C34" s="101" t="s">
        <v>140</v>
      </c>
      <c r="D34" s="101"/>
      <c r="E34" s="101"/>
      <c r="F34" s="85"/>
      <c r="G34" s="86"/>
      <c r="H34" s="85"/>
      <c r="I34" s="87">
        <f>SUM(F34:H34)</f>
        <v>0</v>
      </c>
      <c r="J34" s="88"/>
      <c r="K34" s="85"/>
      <c r="L34" s="89">
        <f>(I34+J34)-K34</f>
        <v>0</v>
      </c>
      <c r="M34" s="85"/>
      <c r="N34" s="85"/>
      <c r="O34" s="87">
        <f>SUM(M34:N34)</f>
        <v>0</v>
      </c>
      <c r="P34" s="85"/>
      <c r="Q34" s="89">
        <f>O34-P34</f>
        <v>0</v>
      </c>
      <c r="R34" s="85"/>
      <c r="S34" s="85"/>
      <c r="T34" s="85"/>
      <c r="U34" s="87">
        <f>SUM(R34:T34)</f>
        <v>0</v>
      </c>
      <c r="V34" s="85"/>
      <c r="W34" s="89">
        <f>U34-V34</f>
        <v>0</v>
      </c>
      <c r="X34" s="92"/>
      <c r="Y34" s="92"/>
      <c r="Z34" s="93"/>
    </row>
    <row r="35" spans="1:26" ht="16.5" customHeight="1">
      <c r="A35" s="81" t="s">
        <v>161</v>
      </c>
      <c r="B35" s="100"/>
      <c r="C35" s="101" t="s">
        <v>142</v>
      </c>
      <c r="D35" s="101"/>
      <c r="E35" s="101"/>
      <c r="F35" s="85"/>
      <c r="G35" s="86"/>
      <c r="H35" s="85"/>
      <c r="I35" s="87">
        <f>SUM(F35:H35)</f>
        <v>0</v>
      </c>
      <c r="J35" s="88"/>
      <c r="K35" s="85"/>
      <c r="L35" s="89">
        <f>(I35+J35)-K35</f>
        <v>0</v>
      </c>
      <c r="M35" s="85"/>
      <c r="N35" s="85"/>
      <c r="O35" s="87">
        <f>SUM(M35:N35)</f>
        <v>0</v>
      </c>
      <c r="P35" s="85"/>
      <c r="Q35" s="89">
        <f>O35-P35</f>
        <v>0</v>
      </c>
      <c r="R35" s="85"/>
      <c r="S35" s="85"/>
      <c r="T35" s="85"/>
      <c r="U35" s="87">
        <f>SUM(R35:T35)</f>
        <v>0</v>
      </c>
      <c r="V35" s="85"/>
      <c r="W35" s="89">
        <f>U35-V35</f>
        <v>0</v>
      </c>
      <c r="X35" s="92"/>
      <c r="Y35" s="92"/>
      <c r="Z35" s="93"/>
    </row>
    <row r="36" spans="1:26" ht="15.75" customHeight="1">
      <c r="A36" s="108" t="s">
        <v>162</v>
      </c>
      <c r="B36" s="108"/>
      <c r="C36" s="108"/>
      <c r="D36" s="108"/>
      <c r="E36" s="108"/>
      <c r="F36" s="109">
        <f>SUM(F7:F35)</f>
        <v>24</v>
      </c>
      <c r="G36" s="109">
        <f>SUM(G7:G35)</f>
        <v>15</v>
      </c>
      <c r="H36" s="109">
        <f>SUM(H7:H35)</f>
        <v>57</v>
      </c>
      <c r="I36" s="109">
        <f>SUM(I7:I35)</f>
        <v>96</v>
      </c>
      <c r="J36" s="109">
        <f>SUM(J7:J35)</f>
        <v>3</v>
      </c>
      <c r="K36" s="109">
        <f>SUM(K7:K35)</f>
        <v>109</v>
      </c>
      <c r="L36" s="110">
        <f>SUM(L7:L35)</f>
        <v>-10</v>
      </c>
      <c r="M36" s="109">
        <f>SUM(M7:M35)</f>
        <v>152</v>
      </c>
      <c r="N36" s="109">
        <f>SUM(N7:N35)</f>
        <v>36</v>
      </c>
      <c r="O36" s="109">
        <f>SUM(O7:O35)</f>
        <v>188</v>
      </c>
      <c r="P36" s="109">
        <f>SUM(P7:P35)</f>
        <v>184</v>
      </c>
      <c r="Q36" s="110">
        <f>SUM(Q7:Q35)</f>
        <v>4</v>
      </c>
      <c r="R36" s="109">
        <f>SUM(R7:R35)</f>
        <v>0</v>
      </c>
      <c r="S36" s="109">
        <f>SUM(S7:S35)</f>
        <v>0</v>
      </c>
      <c r="T36" s="109">
        <f>SUM(T7:T35)</f>
        <v>4</v>
      </c>
      <c r="U36" s="109">
        <f>SUM(U7:U35)</f>
        <v>4</v>
      </c>
      <c r="V36" s="109">
        <f>SUM(V7:V35)</f>
        <v>3</v>
      </c>
      <c r="W36" s="110">
        <f>SUM(W7:W35)</f>
        <v>1</v>
      </c>
      <c r="X36" s="109">
        <f>SUM(X7:X35)</f>
        <v>0</v>
      </c>
      <c r="Y36" s="109">
        <f>SUM(Y7:Y35)</f>
        <v>0</v>
      </c>
      <c r="Z36" s="109">
        <f>SUM(Z7:Z35)</f>
        <v>0</v>
      </c>
    </row>
    <row r="37" spans="1:26" ht="10.5" customHeight="1">
      <c r="A37" s="111" t="s">
        <v>163</v>
      </c>
      <c r="X37" s="112"/>
      <c r="Y37" s="112"/>
      <c r="Z37" s="113"/>
    </row>
    <row r="38" spans="1:12" ht="12.75">
      <c r="A38" s="112" t="s">
        <v>164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24" ht="12.75">
      <c r="A39" s="112"/>
      <c r="B39" s="112"/>
      <c r="C39" s="114"/>
      <c r="D39" s="114"/>
      <c r="E39" s="114"/>
      <c r="F39" s="115"/>
      <c r="G39" s="115"/>
      <c r="H39" s="115"/>
      <c r="I39" s="116"/>
      <c r="J39" s="116"/>
      <c r="K39" s="115"/>
      <c r="L39" s="115"/>
      <c r="X39" s="117"/>
    </row>
    <row r="40" spans="1:19" ht="12.75">
      <c r="A40" s="118"/>
      <c r="B40" s="118" t="s">
        <v>165</v>
      </c>
      <c r="C40" s="118"/>
      <c r="D40" s="119"/>
      <c r="E40" s="120"/>
      <c r="F40"/>
      <c r="G40"/>
      <c r="H40"/>
      <c r="I40"/>
      <c r="J40"/>
      <c r="K40"/>
      <c r="L40"/>
      <c r="P40"/>
      <c r="Q40" s="119" t="s">
        <v>166</v>
      </c>
      <c r="R40" s="119"/>
      <c r="S40" s="119"/>
    </row>
    <row r="41" spans="6:12" ht="12.75">
      <c r="F41"/>
      <c r="G41"/>
      <c r="H41"/>
      <c r="I41"/>
      <c r="J41"/>
      <c r="K41"/>
      <c r="L41"/>
    </row>
    <row r="42" spans="1:23" ht="12.75">
      <c r="A42" s="119"/>
      <c r="B42" s="119" t="s">
        <v>167</v>
      </c>
      <c r="C42" s="119"/>
      <c r="D42" s="119"/>
      <c r="E42" s="120"/>
      <c r="F42"/>
      <c r="G42"/>
      <c r="H42"/>
      <c r="I42"/>
      <c r="J42"/>
      <c r="K42"/>
      <c r="L42"/>
      <c r="P42" s="119" t="s">
        <v>168</v>
      </c>
      <c r="Q42" s="119"/>
      <c r="R42" s="119"/>
      <c r="S42" s="119"/>
      <c r="T42" s="119"/>
      <c r="U42" s="119"/>
      <c r="V42" s="119"/>
      <c r="W42" s="119"/>
    </row>
    <row r="43" spans="6:12" ht="12.75">
      <c r="F43"/>
      <c r="G43"/>
      <c r="H43"/>
      <c r="I43"/>
      <c r="J43"/>
      <c r="K43"/>
      <c r="L43"/>
    </row>
    <row r="44" spans="1:21" ht="12.75">
      <c r="A44" s="121"/>
      <c r="B44" s="121"/>
      <c r="C44" s="121"/>
      <c r="D44" s="119"/>
      <c r="E44" s="120"/>
      <c r="F44"/>
      <c r="G44"/>
      <c r="H44"/>
      <c r="I44"/>
      <c r="J44"/>
      <c r="K44"/>
      <c r="L44"/>
      <c r="P44" s="121"/>
      <c r="Q44" s="121"/>
      <c r="R44" s="121"/>
      <c r="S44" s="121"/>
      <c r="T44" s="121" t="s">
        <v>169</v>
      </c>
      <c r="U44" s="122"/>
    </row>
    <row r="45" spans="6:12" ht="12.75">
      <c r="F45"/>
      <c r="G45"/>
      <c r="H45"/>
      <c r="I45"/>
      <c r="J45"/>
      <c r="K45"/>
      <c r="L45"/>
    </row>
    <row r="46" spans="1:21" ht="12.75">
      <c r="A46" s="123"/>
      <c r="B46" s="123"/>
      <c r="C46" s="123"/>
      <c r="D46" s="123"/>
      <c r="E46" s="123"/>
      <c r="F46"/>
      <c r="G46"/>
      <c r="H46" s="123"/>
      <c r="I46" s="123"/>
      <c r="J46" s="123"/>
      <c r="K46" s="123"/>
      <c r="L46" s="123"/>
      <c r="M46" s="124"/>
      <c r="N46" s="124"/>
      <c r="O46" s="124"/>
      <c r="P46" s="124"/>
      <c r="Q46" s="124"/>
      <c r="R46" s="124"/>
      <c r="S46" s="124"/>
      <c r="T46" s="124"/>
      <c r="U46" s="124"/>
    </row>
  </sheetData>
  <sheetProtection selectLockedCells="1" selectUnlockedCells="1"/>
  <mergeCells count="40">
    <mergeCell ref="A1:Z1"/>
    <mergeCell ref="A4:A6"/>
    <mergeCell ref="B4:E6"/>
    <mergeCell ref="F4:W4"/>
    <mergeCell ref="X4:Z5"/>
    <mergeCell ref="F5:I5"/>
    <mergeCell ref="J5:J6"/>
    <mergeCell ref="K5:K6"/>
    <mergeCell ref="L5:L6"/>
    <mergeCell ref="M5:Q5"/>
    <mergeCell ref="R5:W5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B24"/>
    <mergeCell ref="C18:E18"/>
    <mergeCell ref="C19:E19"/>
    <mergeCell ref="C20:E20"/>
    <mergeCell ref="C21:E21"/>
    <mergeCell ref="C22:E22"/>
    <mergeCell ref="C23:E23"/>
    <mergeCell ref="C24:E24"/>
    <mergeCell ref="B25:E25"/>
    <mergeCell ref="B26:E26"/>
    <mergeCell ref="B27:C27"/>
    <mergeCell ref="B31:E31"/>
    <mergeCell ref="B32:B35"/>
    <mergeCell ref="C33:E33"/>
    <mergeCell ref="C34:E34"/>
    <mergeCell ref="C35:E35"/>
    <mergeCell ref="A36:E36"/>
    <mergeCell ref="P42:W42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1">
      <selection activeCell="S31" sqref="S31"/>
    </sheetView>
  </sheetViews>
  <sheetFormatPr defaultColWidth="9.00390625" defaultRowHeight="14.25"/>
  <cols>
    <col min="1" max="1" width="20.25390625" style="125" customWidth="1"/>
    <col min="2" max="3" width="5.75390625" style="125" customWidth="1"/>
    <col min="4" max="4" width="5.875" style="125" customWidth="1"/>
    <col min="5" max="5" width="5.50390625" style="125" customWidth="1"/>
    <col min="6" max="6" width="7.25390625" style="125" customWidth="1"/>
    <col min="7" max="7" width="5.50390625" style="125" customWidth="1"/>
    <col min="8" max="8" width="7.00390625" style="125" customWidth="1"/>
    <col min="9" max="10" width="6.625" style="125" customWidth="1"/>
    <col min="11" max="11" width="6.75390625" style="125" customWidth="1"/>
    <col min="12" max="12" width="6.125" style="125" customWidth="1"/>
    <col min="13" max="13" width="5.625" style="125" customWidth="1"/>
    <col min="14" max="14" width="6.125" style="125" customWidth="1"/>
    <col min="15" max="15" width="7.00390625" style="125" customWidth="1"/>
    <col min="16" max="16" width="6.875" style="125" customWidth="1"/>
    <col min="17" max="16384" width="9.00390625" style="125" customWidth="1"/>
  </cols>
  <sheetData>
    <row r="1" spans="1:13" ht="16.5" customHeight="1">
      <c r="A1" s="126" t="s">
        <v>170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" customHeight="1">
      <c r="A2" s="127" t="s">
        <v>171</v>
      </c>
      <c r="D2" s="128" t="s">
        <v>172</v>
      </c>
      <c r="E2" s="128"/>
      <c r="F2" s="128"/>
      <c r="G2" s="128"/>
      <c r="J2" s="129"/>
      <c r="K2" s="129"/>
      <c r="M2" s="130"/>
    </row>
    <row r="3" spans="1:16" ht="16.5" customHeight="1">
      <c r="A3" s="126"/>
      <c r="B3" s="126"/>
      <c r="C3" s="126"/>
      <c r="D3" s="126"/>
      <c r="E3" s="126"/>
      <c r="F3" s="126"/>
      <c r="J3" s="131"/>
      <c r="K3" s="131"/>
      <c r="L3" s="131"/>
      <c r="P3" s="130" t="s">
        <v>173</v>
      </c>
    </row>
    <row r="4" spans="1:16" ht="18.75" customHeight="1">
      <c r="A4" s="132" t="s">
        <v>174</v>
      </c>
      <c r="B4" s="80" t="s">
        <v>98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79" t="s">
        <v>99</v>
      </c>
      <c r="O4" s="79"/>
      <c r="P4" s="79"/>
    </row>
    <row r="5" spans="1:16" ht="22.5" customHeight="1">
      <c r="A5" s="132"/>
      <c r="B5" s="133" t="s">
        <v>175</v>
      </c>
      <c r="C5" s="133"/>
      <c r="D5" s="133"/>
      <c r="E5" s="133"/>
      <c r="F5" s="134" t="s">
        <v>102</v>
      </c>
      <c r="G5" s="133" t="s">
        <v>103</v>
      </c>
      <c r="H5" s="134" t="s">
        <v>176</v>
      </c>
      <c r="I5" s="134" t="s">
        <v>177</v>
      </c>
      <c r="J5" s="134" t="s">
        <v>102</v>
      </c>
      <c r="K5" s="134"/>
      <c r="L5" s="134" t="s">
        <v>178</v>
      </c>
      <c r="M5" s="134" t="s">
        <v>179</v>
      </c>
      <c r="N5" s="79"/>
      <c r="O5" s="79"/>
      <c r="P5" s="79"/>
    </row>
    <row r="6" spans="1:16" ht="12.75">
      <c r="A6" s="132"/>
      <c r="B6" s="134" t="s">
        <v>175</v>
      </c>
      <c r="C6" s="134" t="s">
        <v>107</v>
      </c>
      <c r="D6" s="134" t="s">
        <v>108</v>
      </c>
      <c r="E6" s="134" t="s">
        <v>109</v>
      </c>
      <c r="F6" s="134"/>
      <c r="G6" s="133"/>
      <c r="H6" s="134"/>
      <c r="I6" s="134"/>
      <c r="J6" s="134" t="s">
        <v>176</v>
      </c>
      <c r="K6" s="134" t="s">
        <v>177</v>
      </c>
      <c r="L6" s="134"/>
      <c r="M6" s="134"/>
      <c r="N6" s="134" t="s">
        <v>175</v>
      </c>
      <c r="O6" s="134" t="s">
        <v>176</v>
      </c>
      <c r="P6" s="134" t="s">
        <v>177</v>
      </c>
    </row>
    <row r="7" spans="1:16" ht="30" customHeight="1">
      <c r="A7" s="132" t="s">
        <v>180</v>
      </c>
      <c r="B7" s="135">
        <v>9</v>
      </c>
      <c r="C7" s="136"/>
      <c r="D7" s="135">
        <v>5</v>
      </c>
      <c r="E7" s="137">
        <f>SUM(B7:D7)</f>
        <v>14</v>
      </c>
      <c r="F7" s="135">
        <v>13</v>
      </c>
      <c r="G7" s="138">
        <f>E7-F7</f>
        <v>1</v>
      </c>
      <c r="H7" s="135">
        <v>18</v>
      </c>
      <c r="I7" s="135"/>
      <c r="J7" s="139">
        <v>17</v>
      </c>
      <c r="K7" s="139"/>
      <c r="L7" s="140">
        <f>H7-J7</f>
        <v>1</v>
      </c>
      <c r="M7" s="140">
        <f>I7-K7</f>
        <v>0</v>
      </c>
      <c r="N7" s="135"/>
      <c r="O7" s="135" t="s">
        <v>121</v>
      </c>
      <c r="P7" s="141"/>
    </row>
    <row r="8" spans="1:18" ht="12.75">
      <c r="A8" s="142" t="s">
        <v>181</v>
      </c>
      <c r="B8" s="135"/>
      <c r="C8" s="136"/>
      <c r="D8" s="135"/>
      <c r="E8" s="137">
        <f>SUM(B8:D8)</f>
        <v>0</v>
      </c>
      <c r="F8" s="135">
        <v>2</v>
      </c>
      <c r="G8" s="138">
        <f>E8-F8</f>
        <v>-2</v>
      </c>
      <c r="H8" s="135">
        <v>3</v>
      </c>
      <c r="I8" s="135">
        <v>5</v>
      </c>
      <c r="J8" s="139">
        <v>2</v>
      </c>
      <c r="K8" s="139">
        <v>3</v>
      </c>
      <c r="L8" s="140">
        <f>H8-J8</f>
        <v>1</v>
      </c>
      <c r="M8" s="140">
        <v>0</v>
      </c>
      <c r="N8" s="135"/>
      <c r="O8" s="135"/>
      <c r="P8" s="141"/>
      <c r="R8" s="125" t="s">
        <v>121</v>
      </c>
    </row>
    <row r="9" spans="1:16" ht="12.75">
      <c r="A9" s="142" t="s">
        <v>182</v>
      </c>
      <c r="B9" s="135"/>
      <c r="C9" s="136"/>
      <c r="D9" s="135">
        <v>3</v>
      </c>
      <c r="E9" s="137">
        <f>SUM(B9:D9)</f>
        <v>3</v>
      </c>
      <c r="F9" s="135">
        <v>4</v>
      </c>
      <c r="G9" s="138">
        <f>E9-F9</f>
        <v>-1</v>
      </c>
      <c r="H9" s="135">
        <v>7</v>
      </c>
      <c r="I9" s="135"/>
      <c r="J9" s="139">
        <v>4</v>
      </c>
      <c r="K9" s="139">
        <v>2</v>
      </c>
      <c r="L9" s="140">
        <f>H9-J9</f>
        <v>3</v>
      </c>
      <c r="M9" s="140">
        <v>0</v>
      </c>
      <c r="N9" s="135"/>
      <c r="O9" s="135" t="s">
        <v>121</v>
      </c>
      <c r="P9" s="141"/>
    </row>
    <row r="10" spans="1:16" ht="12.75">
      <c r="A10" s="142" t="s">
        <v>183</v>
      </c>
      <c r="B10" s="135"/>
      <c r="C10" s="136"/>
      <c r="D10" s="135">
        <v>1</v>
      </c>
      <c r="E10" s="137">
        <f>SUM(B10:D10)</f>
        <v>1</v>
      </c>
      <c r="F10" s="135">
        <v>1</v>
      </c>
      <c r="G10" s="138">
        <f>E10-F10</f>
        <v>0</v>
      </c>
      <c r="H10" s="135">
        <v>1</v>
      </c>
      <c r="I10" s="135">
        <v>2</v>
      </c>
      <c r="J10" s="139">
        <v>1</v>
      </c>
      <c r="K10" s="139">
        <v>1</v>
      </c>
      <c r="L10" s="140">
        <f>H10-J10</f>
        <v>0</v>
      </c>
      <c r="M10" s="140">
        <v>0</v>
      </c>
      <c r="N10" s="135"/>
      <c r="O10" s="135"/>
      <c r="P10" s="141"/>
    </row>
    <row r="11" spans="1:16" ht="12.75">
      <c r="A11" s="142" t="s">
        <v>184</v>
      </c>
      <c r="B11" s="135"/>
      <c r="C11" s="136"/>
      <c r="D11" s="135">
        <v>1</v>
      </c>
      <c r="E11" s="137">
        <f>SUM(B11:D11)</f>
        <v>1</v>
      </c>
      <c r="F11" s="135">
        <v>1</v>
      </c>
      <c r="G11" s="138">
        <f>E11-F11</f>
        <v>0</v>
      </c>
      <c r="H11" s="135">
        <v>1</v>
      </c>
      <c r="I11" s="135"/>
      <c r="J11" s="139">
        <v>1</v>
      </c>
      <c r="K11" s="139"/>
      <c r="L11" s="140">
        <f>H11-J11</f>
        <v>0</v>
      </c>
      <c r="M11" s="140">
        <v>0</v>
      </c>
      <c r="N11" s="135"/>
      <c r="O11" s="135"/>
      <c r="P11" s="141"/>
    </row>
    <row r="12" spans="1:19" ht="12.75">
      <c r="A12" s="142" t="s">
        <v>185</v>
      </c>
      <c r="B12" s="135"/>
      <c r="C12" s="136"/>
      <c r="D12" s="135">
        <v>1</v>
      </c>
      <c r="E12" s="137">
        <f>SUM(B12:D12)</f>
        <v>1</v>
      </c>
      <c r="F12" s="135">
        <v>1</v>
      </c>
      <c r="G12" s="138">
        <f>E12-F12</f>
        <v>0</v>
      </c>
      <c r="H12" s="135">
        <v>1</v>
      </c>
      <c r="I12" s="135"/>
      <c r="J12" s="139">
        <v>1</v>
      </c>
      <c r="K12" s="139"/>
      <c r="L12" s="140">
        <f>H12-J12</f>
        <v>0</v>
      </c>
      <c r="M12" s="140">
        <v>0</v>
      </c>
      <c r="N12" s="135"/>
      <c r="O12" s="135"/>
      <c r="P12" s="141"/>
      <c r="S12" s="125" t="s">
        <v>121</v>
      </c>
    </row>
    <row r="13" spans="1:16" ht="12.75">
      <c r="A13" s="142" t="s">
        <v>186</v>
      </c>
      <c r="B13" s="135"/>
      <c r="C13" s="136"/>
      <c r="D13" s="135"/>
      <c r="E13" s="137">
        <f>SUM(B13:D13)</f>
        <v>0</v>
      </c>
      <c r="F13" s="135">
        <v>1</v>
      </c>
      <c r="G13" s="138">
        <f>E13-F13</f>
        <v>-1</v>
      </c>
      <c r="H13" s="135">
        <v>1</v>
      </c>
      <c r="I13" s="135"/>
      <c r="J13" s="139">
        <v>1</v>
      </c>
      <c r="K13" s="139"/>
      <c r="L13" s="140">
        <f>H13-J13</f>
        <v>0</v>
      </c>
      <c r="M13" s="140">
        <v>0</v>
      </c>
      <c r="N13" s="135"/>
      <c r="O13" s="135" t="s">
        <v>121</v>
      </c>
      <c r="P13" s="141"/>
    </row>
    <row r="14" spans="1:16" ht="12.75">
      <c r="A14" s="143" t="s">
        <v>130</v>
      </c>
      <c r="B14" s="135"/>
      <c r="C14" s="136"/>
      <c r="D14" s="135"/>
      <c r="E14" s="137"/>
      <c r="F14" s="135"/>
      <c r="G14" s="138">
        <f>E14-F14</f>
        <v>0</v>
      </c>
      <c r="H14" s="135"/>
      <c r="I14" s="135">
        <v>1</v>
      </c>
      <c r="J14" s="139">
        <v>2</v>
      </c>
      <c r="K14" s="139"/>
      <c r="L14" s="140">
        <f>H14-J14</f>
        <v>-2</v>
      </c>
      <c r="M14" s="140">
        <v>0</v>
      </c>
      <c r="N14" s="135"/>
      <c r="O14" s="135"/>
      <c r="P14" s="141"/>
    </row>
    <row r="15" spans="1:16" ht="12.75">
      <c r="A15" s="144" t="s">
        <v>187</v>
      </c>
      <c r="B15" s="145">
        <f>SUM(B7:B14)</f>
        <v>9</v>
      </c>
      <c r="C15" s="145">
        <f>SUM(C7:C14)</f>
        <v>0</v>
      </c>
      <c r="D15" s="145">
        <f>SUM(D7:D14)</f>
        <v>11</v>
      </c>
      <c r="E15" s="146">
        <f>SUM(B15:D15)</f>
        <v>20</v>
      </c>
      <c r="F15" s="145">
        <f>SUM(F7:F14)</f>
        <v>23</v>
      </c>
      <c r="G15" s="147">
        <f>SUM(G7:G14)</f>
        <v>-3</v>
      </c>
      <c r="H15" s="145">
        <f>SUM(H7:H14)</f>
        <v>32</v>
      </c>
      <c r="I15" s="145">
        <f>SUM(I7:I14)</f>
        <v>8</v>
      </c>
      <c r="J15" s="145">
        <f>SUM(J7:J14)</f>
        <v>29</v>
      </c>
      <c r="K15" s="145">
        <f>SUM(K7:K14)</f>
        <v>6</v>
      </c>
      <c r="L15" s="148">
        <f>SUM(L7:L14)</f>
        <v>3</v>
      </c>
      <c r="M15" s="148">
        <v>-2</v>
      </c>
      <c r="N15" s="145">
        <f>SUM(N7:N14)</f>
        <v>0</v>
      </c>
      <c r="O15" s="145">
        <f>SUM(O7:O14)</f>
        <v>0</v>
      </c>
      <c r="P15" s="145">
        <f>SUM(P7:P14)</f>
        <v>0</v>
      </c>
    </row>
    <row r="16" spans="1:14" ht="12.75">
      <c r="A16" s="149"/>
      <c r="B16" s="149"/>
      <c r="C16" s="149"/>
      <c r="D16" s="149"/>
      <c r="E16" s="149"/>
      <c r="F16" s="149"/>
      <c r="G16" s="149" t="s">
        <v>121</v>
      </c>
      <c r="H16" s="149"/>
      <c r="I16" s="149"/>
      <c r="J16" s="149"/>
      <c r="K16" s="149"/>
      <c r="L16" s="149"/>
      <c r="M16" s="149"/>
      <c r="N16" s="149"/>
    </row>
    <row r="17" spans="1:24" ht="12.75">
      <c r="A17" s="118" t="s">
        <v>165</v>
      </c>
      <c r="B17" s="118"/>
      <c r="C17" s="118"/>
      <c r="D17" s="119"/>
      <c r="E17" s="119"/>
      <c r="F17" s="120"/>
      <c r="G17" s="120"/>
      <c r="H17" s="120"/>
      <c r="I17" s="67"/>
      <c r="J17" s="115"/>
      <c r="K17" s="115"/>
      <c r="L17" s="119" t="s">
        <v>166</v>
      </c>
      <c r="M17" s="119"/>
      <c r="N17" s="56"/>
      <c r="O17" s="150"/>
      <c r="P17" s="151"/>
      <c r="Q17" s="151"/>
      <c r="R17" s="151"/>
      <c r="S17" s="151"/>
      <c r="T17" s="151"/>
      <c r="U17" s="151"/>
      <c r="V17" s="152"/>
      <c r="W17" s="153"/>
      <c r="X17" s="153"/>
    </row>
    <row r="18" spans="1:24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50"/>
      <c r="P18" s="151"/>
      <c r="Q18" s="151"/>
      <c r="R18" s="151"/>
      <c r="S18" s="151"/>
      <c r="T18" s="151"/>
      <c r="U18" s="151"/>
      <c r="V18" s="150"/>
      <c r="W18" s="153"/>
      <c r="X18" s="153"/>
    </row>
    <row r="19" spans="1:24" ht="12.75">
      <c r="A19" s="119" t="s">
        <v>167</v>
      </c>
      <c r="B19" s="119"/>
      <c r="C19" s="119"/>
      <c r="D19" s="119"/>
      <c r="E19" s="119"/>
      <c r="F19" s="120"/>
      <c r="G19" s="120"/>
      <c r="H19" s="120"/>
      <c r="I19" s="67"/>
      <c r="J19" s="115"/>
      <c r="K19" s="115"/>
      <c r="L19" s="119" t="s">
        <v>188</v>
      </c>
      <c r="M19" s="119"/>
      <c r="N19" s="119"/>
      <c r="O19" s="119"/>
      <c r="P19" s="119"/>
      <c r="Q19" s="119"/>
      <c r="R19" s="119"/>
      <c r="S19" s="119"/>
      <c r="T19" s="151"/>
      <c r="U19" s="151"/>
      <c r="V19" s="154"/>
      <c r="W19" s="154"/>
      <c r="X19" s="153"/>
    </row>
    <row r="20" spans="1:24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50"/>
      <c r="P20" s="151"/>
      <c r="Q20" s="151"/>
      <c r="R20" s="151"/>
      <c r="S20" s="151"/>
      <c r="T20" s="151"/>
      <c r="U20" s="151"/>
      <c r="V20" s="150"/>
      <c r="W20" s="153"/>
      <c r="X20" s="153"/>
    </row>
    <row r="21" spans="1:24" ht="12.75">
      <c r="A21" s="121" t="s">
        <v>121</v>
      </c>
      <c r="B21" s="121"/>
      <c r="C21" s="121"/>
      <c r="D21" s="121"/>
      <c r="E21" s="119"/>
      <c r="F21" s="120"/>
      <c r="G21" s="120"/>
      <c r="H21" s="120"/>
      <c r="I21" s="67"/>
      <c r="J21" s="115"/>
      <c r="K21" s="115"/>
      <c r="L21" s="121"/>
      <c r="M21" s="121"/>
      <c r="N21" s="56"/>
      <c r="O21" s="150"/>
      <c r="P21" s="151"/>
      <c r="Q21" s="151"/>
      <c r="R21" s="151"/>
      <c r="S21" s="151"/>
      <c r="T21" s="151"/>
      <c r="U21" s="151"/>
      <c r="V21" s="152"/>
      <c r="W21" s="153"/>
      <c r="X21" s="153"/>
    </row>
    <row r="22" spans="1:24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50"/>
      <c r="P22" s="151"/>
      <c r="Q22" s="151"/>
      <c r="R22" s="151"/>
      <c r="S22" s="151"/>
      <c r="T22" s="151"/>
      <c r="U22" s="151"/>
      <c r="V22" s="150"/>
      <c r="W22" s="153"/>
      <c r="X22" s="153"/>
    </row>
    <row r="23" spans="16:21" ht="12.75">
      <c r="P23" s="151"/>
      <c r="Q23" s="151"/>
      <c r="R23" s="151"/>
      <c r="S23" s="151"/>
      <c r="T23" s="151"/>
      <c r="U23" s="151"/>
    </row>
    <row r="24" spans="16:21" ht="12.75">
      <c r="P24" s="151"/>
      <c r="Q24" s="151"/>
      <c r="R24" s="151"/>
      <c r="S24" s="151"/>
      <c r="T24" s="151"/>
      <c r="U24" s="151"/>
    </row>
  </sheetData>
  <sheetProtection selectLockedCells="1" selectUnlockedCells="1"/>
  <mergeCells count="12">
    <mergeCell ref="A4:A6"/>
    <mergeCell ref="B4:M4"/>
    <mergeCell ref="N4:P5"/>
    <mergeCell ref="B5:E5"/>
    <mergeCell ref="F5:F6"/>
    <mergeCell ref="G5:G6"/>
    <mergeCell ref="H5:H6"/>
    <mergeCell ref="I5:I6"/>
    <mergeCell ref="J5:K5"/>
    <mergeCell ref="L5:L6"/>
    <mergeCell ref="M5:M6"/>
    <mergeCell ref="L19:S19"/>
  </mergeCells>
  <printOptions horizontalCentered="1"/>
  <pageMargins left="0.25" right="0.25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U11" sqref="U11"/>
    </sheetView>
  </sheetViews>
  <sheetFormatPr defaultColWidth="9.00390625" defaultRowHeight="14.25"/>
  <cols>
    <col min="1" max="1" width="26.375" style="155" customWidth="1"/>
    <col min="2" max="2" width="8.625" style="155" customWidth="1"/>
    <col min="3" max="3" width="7.125" style="155" customWidth="1"/>
    <col min="4" max="4" width="5.00390625" style="155" customWidth="1"/>
    <col min="5" max="5" width="5.125" style="155" customWidth="1"/>
    <col min="6" max="6" width="6.875" style="155" customWidth="1"/>
    <col min="7" max="7" width="4.625" style="155" customWidth="1"/>
    <col min="8" max="8" width="5.00390625" style="155" customWidth="1"/>
    <col min="9" max="9" width="6.50390625" style="155" customWidth="1"/>
    <col min="10" max="11" width="5.00390625" style="155" customWidth="1"/>
    <col min="12" max="12" width="6.875" style="155" customWidth="1"/>
    <col min="13" max="13" width="4.25390625" style="156" customWidth="1"/>
    <col min="14" max="14" width="5.00390625" style="157" customWidth="1"/>
    <col min="15" max="16384" width="8.50390625" style="157" customWidth="1"/>
  </cols>
  <sheetData>
    <row r="1" spans="1:14" s="161" customFormat="1" ht="12.75">
      <c r="A1" s="158" t="s">
        <v>189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3" ht="18" customHeight="1">
      <c r="A2" s="162" t="s">
        <v>190</v>
      </c>
      <c r="B2" s="163"/>
      <c r="C2" s="163"/>
      <c r="D2" s="163"/>
      <c r="E2" s="163"/>
      <c r="F2" s="163"/>
      <c r="G2" s="163"/>
      <c r="H2" s="164"/>
      <c r="I2" s="164"/>
      <c r="J2" s="164"/>
      <c r="K2" s="164"/>
      <c r="L2" s="164"/>
      <c r="M2" s="164"/>
    </row>
    <row r="3" ht="13.5" customHeight="1">
      <c r="N3" s="165" t="s">
        <v>191</v>
      </c>
    </row>
    <row r="4" spans="1:14" ht="12.75" customHeight="1">
      <c r="A4" s="166" t="s">
        <v>192</v>
      </c>
      <c r="B4" s="166" t="s">
        <v>193</v>
      </c>
      <c r="C4" s="166" t="s">
        <v>194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4" ht="12.75" customHeight="1">
      <c r="A5" s="166"/>
      <c r="B5" s="166"/>
      <c r="C5" s="166" t="s">
        <v>195</v>
      </c>
      <c r="D5" s="166"/>
      <c r="E5" s="166"/>
      <c r="F5" s="166"/>
      <c r="G5" s="166"/>
      <c r="H5" s="166"/>
      <c r="I5" s="166" t="s">
        <v>196</v>
      </c>
      <c r="J5" s="166"/>
      <c r="K5" s="166"/>
      <c r="L5" s="166"/>
      <c r="M5" s="166"/>
      <c r="N5" s="166"/>
    </row>
    <row r="6" spans="1:14" ht="12.75">
      <c r="A6" s="166"/>
      <c r="B6" s="166"/>
      <c r="C6" s="167" t="s">
        <v>197</v>
      </c>
      <c r="D6" s="167" t="s">
        <v>102</v>
      </c>
      <c r="E6" s="167" t="s">
        <v>103</v>
      </c>
      <c r="F6" s="167" t="s">
        <v>198</v>
      </c>
      <c r="G6" s="167" t="s">
        <v>102</v>
      </c>
      <c r="H6" s="167" t="s">
        <v>112</v>
      </c>
      <c r="I6" s="167" t="s">
        <v>199</v>
      </c>
      <c r="J6" s="167" t="s">
        <v>102</v>
      </c>
      <c r="K6" s="167" t="s">
        <v>112</v>
      </c>
      <c r="L6" s="167" t="s">
        <v>200</v>
      </c>
      <c r="M6" s="167" t="s">
        <v>102</v>
      </c>
      <c r="N6" s="167" t="s">
        <v>112</v>
      </c>
    </row>
    <row r="7" spans="1:14" ht="12.75">
      <c r="A7" s="168"/>
      <c r="B7" s="168"/>
      <c r="C7" s="169"/>
      <c r="D7" s="170"/>
      <c r="E7" s="171">
        <v>0</v>
      </c>
      <c r="F7" s="169"/>
      <c r="G7" s="170"/>
      <c r="H7" s="171">
        <v>0</v>
      </c>
      <c r="I7" s="172"/>
      <c r="J7" s="170"/>
      <c r="K7" s="171">
        <v>0</v>
      </c>
      <c r="L7" s="172"/>
      <c r="M7" s="170"/>
      <c r="N7" s="171">
        <v>0</v>
      </c>
    </row>
    <row r="8" spans="1:14" ht="12.75">
      <c r="A8" s="168"/>
      <c r="B8" s="168"/>
      <c r="C8" s="169"/>
      <c r="D8" s="170"/>
      <c r="E8" s="171">
        <v>0</v>
      </c>
      <c r="F8" s="169"/>
      <c r="G8" s="170"/>
      <c r="H8" s="171">
        <v>0</v>
      </c>
      <c r="I8" s="172"/>
      <c r="J8" s="170"/>
      <c r="K8" s="171">
        <v>0</v>
      </c>
      <c r="L8" s="172"/>
      <c r="M8" s="170"/>
      <c r="N8" s="171">
        <v>0</v>
      </c>
    </row>
    <row r="9" spans="1:14" ht="12.75">
      <c r="A9" s="168"/>
      <c r="B9" s="168"/>
      <c r="C9" s="169"/>
      <c r="D9" s="170"/>
      <c r="E9" s="171">
        <v>0</v>
      </c>
      <c r="F9" s="169"/>
      <c r="G9" s="170"/>
      <c r="H9" s="171">
        <v>0</v>
      </c>
      <c r="I9" s="172"/>
      <c r="J9" s="170"/>
      <c r="K9" s="171">
        <v>0</v>
      </c>
      <c r="L9" s="172"/>
      <c r="M9" s="170"/>
      <c r="N9" s="171">
        <v>0</v>
      </c>
    </row>
    <row r="10" spans="1:14" ht="12.75">
      <c r="A10" s="168"/>
      <c r="B10" s="168"/>
      <c r="C10" s="169"/>
      <c r="D10" s="170"/>
      <c r="E10" s="171">
        <v>0</v>
      </c>
      <c r="F10" s="169"/>
      <c r="G10" s="170"/>
      <c r="H10" s="171">
        <v>0</v>
      </c>
      <c r="I10" s="172"/>
      <c r="J10" s="170"/>
      <c r="K10" s="171">
        <v>0</v>
      </c>
      <c r="L10" s="172"/>
      <c r="M10" s="170"/>
      <c r="N10" s="171">
        <v>0</v>
      </c>
    </row>
    <row r="11" spans="1:14" ht="12.75">
      <c r="A11" s="168"/>
      <c r="B11" s="168"/>
      <c r="C11" s="169"/>
      <c r="D11" s="170"/>
      <c r="E11" s="171">
        <v>0</v>
      </c>
      <c r="F11" s="169"/>
      <c r="G11" s="170"/>
      <c r="H11" s="171">
        <v>0</v>
      </c>
      <c r="I11" s="172"/>
      <c r="J11" s="170"/>
      <c r="K11" s="171">
        <v>0</v>
      </c>
      <c r="L11" s="172"/>
      <c r="M11" s="170"/>
      <c r="N11" s="171">
        <v>0</v>
      </c>
    </row>
    <row r="12" spans="1:14" ht="12.75">
      <c r="A12" s="168"/>
      <c r="B12" s="168"/>
      <c r="C12" s="169"/>
      <c r="D12" s="170"/>
      <c r="E12" s="171">
        <v>0</v>
      </c>
      <c r="F12" s="169"/>
      <c r="G12" s="170"/>
      <c r="H12" s="171">
        <v>0</v>
      </c>
      <c r="I12" s="172"/>
      <c r="J12" s="170"/>
      <c r="K12" s="171">
        <v>0</v>
      </c>
      <c r="L12" s="172"/>
      <c r="M12" s="170"/>
      <c r="N12" s="171">
        <v>0</v>
      </c>
    </row>
    <row r="13" spans="1:14" ht="12.75">
      <c r="A13" s="168"/>
      <c r="B13" s="168"/>
      <c r="C13" s="169"/>
      <c r="D13" s="170"/>
      <c r="E13" s="171">
        <v>0</v>
      </c>
      <c r="F13" s="169"/>
      <c r="G13" s="170"/>
      <c r="H13" s="171">
        <v>0</v>
      </c>
      <c r="I13" s="172"/>
      <c r="J13" s="170"/>
      <c r="K13" s="171">
        <v>0</v>
      </c>
      <c r="L13" s="172"/>
      <c r="M13" s="170"/>
      <c r="N13" s="171">
        <v>0</v>
      </c>
    </row>
    <row r="14" spans="1:14" ht="12.75">
      <c r="A14" s="168"/>
      <c r="B14" s="168"/>
      <c r="C14" s="169"/>
      <c r="D14" s="170"/>
      <c r="E14" s="171">
        <v>0</v>
      </c>
      <c r="F14" s="169"/>
      <c r="G14" s="170"/>
      <c r="H14" s="171">
        <v>0</v>
      </c>
      <c r="I14" s="172"/>
      <c r="J14" s="170"/>
      <c r="K14" s="171">
        <v>0</v>
      </c>
      <c r="L14" s="172"/>
      <c r="M14" s="170"/>
      <c r="N14" s="171">
        <v>0</v>
      </c>
    </row>
    <row r="15" spans="1:14" ht="12.75">
      <c r="A15" s="168"/>
      <c r="B15" s="168"/>
      <c r="C15" s="169"/>
      <c r="D15" s="170"/>
      <c r="E15" s="171">
        <v>0</v>
      </c>
      <c r="F15" s="169"/>
      <c r="G15" s="170"/>
      <c r="H15" s="171">
        <v>0</v>
      </c>
      <c r="I15" s="172"/>
      <c r="J15" s="170"/>
      <c r="K15" s="171">
        <v>0</v>
      </c>
      <c r="L15" s="172"/>
      <c r="M15" s="170"/>
      <c r="N15" s="171">
        <v>0</v>
      </c>
    </row>
    <row r="16" spans="1:14" ht="12.75">
      <c r="A16" s="168"/>
      <c r="B16" s="168"/>
      <c r="C16" s="169"/>
      <c r="D16" s="170"/>
      <c r="E16" s="171">
        <v>0</v>
      </c>
      <c r="F16" s="169"/>
      <c r="G16" s="170"/>
      <c r="H16" s="171">
        <v>0</v>
      </c>
      <c r="I16" s="172"/>
      <c r="J16" s="170"/>
      <c r="K16" s="171">
        <v>0</v>
      </c>
      <c r="L16" s="172"/>
      <c r="M16" s="170"/>
      <c r="N16" s="171">
        <v>0</v>
      </c>
    </row>
    <row r="17" spans="1:14" ht="12.75">
      <c r="A17" s="168"/>
      <c r="B17" s="168"/>
      <c r="C17" s="169"/>
      <c r="D17" s="170"/>
      <c r="E17" s="171">
        <v>0</v>
      </c>
      <c r="F17" s="169"/>
      <c r="G17" s="170"/>
      <c r="H17" s="171">
        <v>0</v>
      </c>
      <c r="I17" s="172"/>
      <c r="J17" s="170"/>
      <c r="K17" s="171">
        <v>0</v>
      </c>
      <c r="L17" s="172"/>
      <c r="M17" s="170"/>
      <c r="N17" s="171">
        <v>0</v>
      </c>
    </row>
    <row r="18" spans="1:14" ht="12.75">
      <c r="A18" s="168"/>
      <c r="B18" s="168"/>
      <c r="C18" s="169"/>
      <c r="D18" s="170"/>
      <c r="E18" s="171">
        <v>0</v>
      </c>
      <c r="F18" s="169"/>
      <c r="G18" s="170"/>
      <c r="H18" s="171">
        <v>0</v>
      </c>
      <c r="I18" s="172"/>
      <c r="J18" s="170"/>
      <c r="K18" s="171">
        <v>0</v>
      </c>
      <c r="L18" s="172"/>
      <c r="M18" s="170"/>
      <c r="N18" s="171">
        <v>0</v>
      </c>
    </row>
    <row r="19" spans="1:14" ht="12.75">
      <c r="A19" s="168"/>
      <c r="B19" s="168"/>
      <c r="C19" s="169"/>
      <c r="D19" s="170"/>
      <c r="E19" s="171">
        <v>0</v>
      </c>
      <c r="F19" s="169"/>
      <c r="G19" s="170"/>
      <c r="H19" s="171">
        <v>0</v>
      </c>
      <c r="I19" s="172"/>
      <c r="J19" s="170"/>
      <c r="K19" s="171">
        <v>0</v>
      </c>
      <c r="L19" s="172"/>
      <c r="M19" s="170"/>
      <c r="N19" s="171">
        <v>0</v>
      </c>
    </row>
    <row r="20" spans="1:14" ht="12.75">
      <c r="A20" s="168"/>
      <c r="B20" s="168"/>
      <c r="C20" s="169"/>
      <c r="D20" s="170"/>
      <c r="E20" s="171">
        <v>0</v>
      </c>
      <c r="F20" s="169"/>
      <c r="G20" s="170"/>
      <c r="H20" s="171">
        <v>0</v>
      </c>
      <c r="I20" s="172"/>
      <c r="J20" s="170"/>
      <c r="K20" s="171">
        <v>0</v>
      </c>
      <c r="L20" s="172"/>
      <c r="M20" s="170"/>
      <c r="N20" s="171">
        <v>0</v>
      </c>
    </row>
    <row r="21" spans="1:14" ht="12.75">
      <c r="A21" s="168"/>
      <c r="B21" s="168"/>
      <c r="C21" s="169"/>
      <c r="D21" s="170"/>
      <c r="E21" s="171">
        <v>0</v>
      </c>
      <c r="F21" s="169"/>
      <c r="G21" s="170"/>
      <c r="H21" s="171">
        <v>0</v>
      </c>
      <c r="I21" s="172"/>
      <c r="J21" s="170"/>
      <c r="K21" s="171">
        <v>0</v>
      </c>
      <c r="L21" s="172"/>
      <c r="M21" s="170"/>
      <c r="N21" s="171">
        <v>0</v>
      </c>
    </row>
    <row r="22" spans="1:14" ht="12.75">
      <c r="A22" s="168"/>
      <c r="B22" s="168"/>
      <c r="C22" s="169"/>
      <c r="D22" s="170"/>
      <c r="E22" s="171">
        <v>0</v>
      </c>
      <c r="F22" s="169"/>
      <c r="G22" s="170"/>
      <c r="H22" s="171">
        <v>0</v>
      </c>
      <c r="I22" s="172"/>
      <c r="J22" s="170"/>
      <c r="K22" s="171">
        <v>0</v>
      </c>
      <c r="L22" s="172"/>
      <c r="M22" s="170"/>
      <c r="N22" s="171">
        <v>0</v>
      </c>
    </row>
    <row r="23" spans="1:14" ht="12.75">
      <c r="A23" s="168"/>
      <c r="B23" s="168"/>
      <c r="C23" s="169"/>
      <c r="D23" s="170"/>
      <c r="E23" s="171">
        <v>0</v>
      </c>
      <c r="F23" s="169"/>
      <c r="G23" s="170"/>
      <c r="H23" s="171">
        <v>0</v>
      </c>
      <c r="I23" s="172"/>
      <c r="J23" s="170"/>
      <c r="K23" s="171">
        <v>0</v>
      </c>
      <c r="L23" s="172"/>
      <c r="M23" s="170"/>
      <c r="N23" s="171">
        <v>0</v>
      </c>
    </row>
    <row r="24" spans="1:14" ht="12.75">
      <c r="A24" s="168"/>
      <c r="B24" s="168"/>
      <c r="C24" s="169"/>
      <c r="D24" s="170"/>
      <c r="E24" s="171">
        <v>0</v>
      </c>
      <c r="F24" s="169"/>
      <c r="G24" s="170"/>
      <c r="H24" s="171">
        <v>0</v>
      </c>
      <c r="I24" s="172"/>
      <c r="J24" s="170"/>
      <c r="K24" s="171">
        <v>0</v>
      </c>
      <c r="L24" s="172"/>
      <c r="M24" s="170"/>
      <c r="N24" s="171">
        <v>0</v>
      </c>
    </row>
    <row r="25" spans="1:14" ht="12.75">
      <c r="A25" s="168"/>
      <c r="B25" s="168"/>
      <c r="C25" s="169"/>
      <c r="D25" s="170"/>
      <c r="E25" s="171">
        <v>0</v>
      </c>
      <c r="F25" s="169"/>
      <c r="G25" s="170"/>
      <c r="H25" s="171">
        <v>0</v>
      </c>
      <c r="I25" s="172"/>
      <c r="J25" s="170"/>
      <c r="K25" s="171">
        <v>0</v>
      </c>
      <c r="L25" s="172"/>
      <c r="M25" s="170"/>
      <c r="N25" s="171">
        <v>0</v>
      </c>
    </row>
    <row r="26" spans="1:14" ht="12.75">
      <c r="A26" s="168"/>
      <c r="B26" s="168"/>
      <c r="C26" s="169"/>
      <c r="D26" s="170"/>
      <c r="E26" s="171">
        <v>0</v>
      </c>
      <c r="F26" s="169"/>
      <c r="G26" s="170"/>
      <c r="H26" s="171">
        <v>0</v>
      </c>
      <c r="I26" s="172"/>
      <c r="J26" s="170"/>
      <c r="K26" s="171">
        <v>0</v>
      </c>
      <c r="L26" s="172"/>
      <c r="M26" s="170"/>
      <c r="N26" s="171">
        <v>0</v>
      </c>
    </row>
    <row r="27" spans="1:14" ht="12.75">
      <c r="A27" s="168"/>
      <c r="B27" s="168"/>
      <c r="C27" s="169"/>
      <c r="D27" s="170"/>
      <c r="E27" s="171">
        <v>0</v>
      </c>
      <c r="F27" s="169"/>
      <c r="G27" s="170"/>
      <c r="H27" s="171">
        <v>0</v>
      </c>
      <c r="I27" s="172"/>
      <c r="J27" s="170"/>
      <c r="K27" s="171">
        <v>0</v>
      </c>
      <c r="L27" s="172"/>
      <c r="M27" s="170"/>
      <c r="N27" s="171">
        <v>0</v>
      </c>
    </row>
    <row r="28" spans="1:14" ht="12.75">
      <c r="A28" s="173" t="s">
        <v>162</v>
      </c>
      <c r="B28" s="173"/>
      <c r="C28" s="174">
        <v>0</v>
      </c>
      <c r="D28" s="175">
        <v>0</v>
      </c>
      <c r="E28" s="176">
        <v>0</v>
      </c>
      <c r="F28" s="175">
        <v>0</v>
      </c>
      <c r="G28" s="175">
        <v>0</v>
      </c>
      <c r="H28" s="176">
        <v>0</v>
      </c>
      <c r="I28" s="177">
        <v>0</v>
      </c>
      <c r="J28" s="175">
        <v>0</v>
      </c>
      <c r="K28" s="176">
        <v>0</v>
      </c>
      <c r="L28" s="177">
        <v>0</v>
      </c>
      <c r="M28" s="175">
        <v>0</v>
      </c>
      <c r="N28" s="176">
        <v>0</v>
      </c>
    </row>
    <row r="31" spans="11:14" ht="12.75">
      <c r="K31" s="178" t="s">
        <v>201</v>
      </c>
      <c r="L31" s="178"/>
      <c r="M31" s="178"/>
      <c r="N31" s="178"/>
    </row>
  </sheetData>
  <sheetProtection selectLockedCells="1" selectUnlockedCells="1"/>
  <mergeCells count="6">
    <mergeCell ref="A4:A6"/>
    <mergeCell ref="B4:B6"/>
    <mergeCell ref="C4:N4"/>
    <mergeCell ref="C5:H5"/>
    <mergeCell ref="I5:N5"/>
    <mergeCell ref="K31:N31"/>
  </mergeCells>
  <printOptions/>
  <pageMargins left="0.7083333333333334" right="0.7083333333333334" top="1.1416666666666666" bottom="1.1416666666666666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N31" sqref="N31"/>
    </sheetView>
  </sheetViews>
  <sheetFormatPr defaultColWidth="9.00390625" defaultRowHeight="14.25"/>
  <cols>
    <col min="1" max="1" width="22.125" style="63" customWidth="1"/>
    <col min="2" max="2" width="6.125" style="60" customWidth="1"/>
    <col min="3" max="3" width="6.875" style="60" customWidth="1"/>
    <col min="4" max="4" width="4.50390625" style="60" customWidth="1"/>
    <col min="5" max="5" width="6.00390625" style="60" customWidth="1"/>
    <col min="6" max="6" width="6.00390625" style="179" customWidth="1"/>
    <col min="7" max="7" width="4.50390625" style="60" customWidth="1"/>
    <col min="8" max="9" width="5.00390625" style="60" customWidth="1"/>
    <col min="10" max="10" width="5.25390625" style="60" customWidth="1"/>
    <col min="11" max="11" width="6.25390625" style="63" customWidth="1"/>
    <col min="12" max="12" width="5.875" style="63" customWidth="1"/>
    <col min="13" max="13" width="8.25390625" style="63" customWidth="1"/>
    <col min="14" max="16384" width="9.00390625" style="63" customWidth="1"/>
  </cols>
  <sheetData>
    <row r="1" spans="1:10" ht="12.75">
      <c r="A1" s="180" t="s">
        <v>202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.75">
      <c r="A2" s="127" t="s">
        <v>93</v>
      </c>
      <c r="D2" s="181" t="s">
        <v>172</v>
      </c>
      <c r="E2" s="181"/>
      <c r="F2" s="181"/>
      <c r="G2" s="181"/>
      <c r="H2" s="181"/>
      <c r="I2" s="181"/>
      <c r="J2" s="182"/>
    </row>
    <row r="3" spans="2:10" ht="12.75">
      <c r="B3" s="64"/>
      <c r="C3" s="64"/>
      <c r="D3" s="64"/>
      <c r="E3" s="64"/>
      <c r="F3" s="183"/>
      <c r="G3" s="64"/>
      <c r="H3" s="64"/>
      <c r="I3" s="64"/>
      <c r="J3" s="64"/>
    </row>
    <row r="4" spans="1:10" ht="54" customHeight="1">
      <c r="A4" s="184" t="s">
        <v>203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3" ht="12.75">
      <c r="A5" s="184"/>
      <c r="M5" s="186"/>
    </row>
    <row r="6" ht="12.75">
      <c r="M6" s="186" t="s">
        <v>204</v>
      </c>
    </row>
    <row r="7" spans="1:13" ht="41.25" customHeight="1">
      <c r="A7" s="187" t="s">
        <v>205</v>
      </c>
      <c r="B7" s="188" t="s">
        <v>98</v>
      </c>
      <c r="C7" s="188"/>
      <c r="D7" s="188"/>
      <c r="E7" s="188"/>
      <c r="F7" s="188"/>
      <c r="G7" s="188"/>
      <c r="H7" s="188"/>
      <c r="I7" s="188"/>
      <c r="J7" s="188"/>
      <c r="K7" s="188" t="s">
        <v>99</v>
      </c>
      <c r="L7" s="188"/>
      <c r="M7" s="188"/>
    </row>
    <row r="8" spans="1:13" ht="33" customHeight="1">
      <c r="A8" s="187"/>
      <c r="B8" s="81" t="s">
        <v>206</v>
      </c>
      <c r="C8" s="81" t="s">
        <v>102</v>
      </c>
      <c r="D8" s="81" t="s">
        <v>112</v>
      </c>
      <c r="E8" s="81" t="s">
        <v>207</v>
      </c>
      <c r="F8" s="81" t="s">
        <v>102</v>
      </c>
      <c r="G8" s="81" t="s">
        <v>112</v>
      </c>
      <c r="H8" s="81" t="s">
        <v>208</v>
      </c>
      <c r="I8" s="81" t="s">
        <v>102</v>
      </c>
      <c r="J8" s="101" t="s">
        <v>112</v>
      </c>
      <c r="K8" s="81" t="s">
        <v>206</v>
      </c>
      <c r="L8" s="81" t="s">
        <v>209</v>
      </c>
      <c r="M8" s="81" t="s">
        <v>210</v>
      </c>
    </row>
    <row r="9" spans="1:15" ht="12.75">
      <c r="A9" s="189"/>
      <c r="B9" s="86"/>
      <c r="C9" s="86"/>
      <c r="D9" s="89">
        <f>B9-C9</f>
        <v>0</v>
      </c>
      <c r="E9" s="92"/>
      <c r="F9" s="190"/>
      <c r="G9" s="89">
        <f>E9-F9</f>
        <v>0</v>
      </c>
      <c r="H9" s="92"/>
      <c r="I9" s="92"/>
      <c r="J9" s="89">
        <f>H9-I9</f>
        <v>0</v>
      </c>
      <c r="K9" s="92"/>
      <c r="L9" s="190"/>
      <c r="M9" s="92"/>
      <c r="O9" s="102" t="s">
        <v>121</v>
      </c>
    </row>
    <row r="10" spans="1:13" ht="12.75">
      <c r="A10" s="191" t="s">
        <v>211</v>
      </c>
      <c r="B10" s="86"/>
      <c r="C10" s="86"/>
      <c r="D10" s="89">
        <f>B10-C10</f>
        <v>0</v>
      </c>
      <c r="E10" s="92">
        <v>8</v>
      </c>
      <c r="F10" s="190">
        <v>8</v>
      </c>
      <c r="G10" s="89">
        <f>E10-F10</f>
        <v>0</v>
      </c>
      <c r="H10" s="92">
        <v>10</v>
      </c>
      <c r="I10" s="92">
        <v>19</v>
      </c>
      <c r="J10" s="89">
        <f>H10-I10</f>
        <v>-9</v>
      </c>
      <c r="K10" s="92"/>
      <c r="L10" s="190"/>
      <c r="M10" s="92"/>
    </row>
    <row r="11" spans="1:15" ht="12.75">
      <c r="A11" s="191" t="s">
        <v>212</v>
      </c>
      <c r="B11" s="86">
        <v>18</v>
      </c>
      <c r="C11" s="86">
        <v>19</v>
      </c>
      <c r="D11" s="89">
        <f>B11-C11</f>
        <v>-1</v>
      </c>
      <c r="E11" s="92"/>
      <c r="F11" s="190"/>
      <c r="G11" s="89">
        <f>E11-F11</f>
        <v>0</v>
      </c>
      <c r="H11" s="92"/>
      <c r="I11" s="92"/>
      <c r="J11" s="89">
        <f>H11-I11</f>
        <v>0</v>
      </c>
      <c r="K11" s="92"/>
      <c r="L11" s="190"/>
      <c r="M11" s="92"/>
      <c r="O11" s="63" t="s">
        <v>121</v>
      </c>
    </row>
    <row r="12" spans="1:13" ht="12.75">
      <c r="A12" s="191" t="s">
        <v>213</v>
      </c>
      <c r="B12" s="86"/>
      <c r="C12" s="86"/>
      <c r="D12" s="89">
        <f>B12-C12</f>
        <v>0</v>
      </c>
      <c r="E12" s="92">
        <v>31</v>
      </c>
      <c r="F12" s="190">
        <v>37</v>
      </c>
      <c r="G12" s="89">
        <f>E12-F12</f>
        <v>-6</v>
      </c>
      <c r="H12" s="92"/>
      <c r="I12" s="92"/>
      <c r="J12" s="89">
        <f>H12-I12</f>
        <v>0</v>
      </c>
      <c r="K12" s="92"/>
      <c r="L12" s="190"/>
      <c r="M12" s="92"/>
    </row>
    <row r="13" spans="1:13" ht="12.75">
      <c r="A13" s="191"/>
      <c r="B13" s="86"/>
      <c r="C13" s="86"/>
      <c r="D13" s="89">
        <f>B13-C13</f>
        <v>0</v>
      </c>
      <c r="E13" s="92"/>
      <c r="F13" s="190"/>
      <c r="G13" s="89">
        <f>E13-F13</f>
        <v>0</v>
      </c>
      <c r="H13" s="92"/>
      <c r="I13" s="92"/>
      <c r="J13" s="89">
        <f>H13-I13</f>
        <v>0</v>
      </c>
      <c r="K13" s="92"/>
      <c r="L13" s="190"/>
      <c r="M13" s="92"/>
    </row>
    <row r="14" spans="1:13" ht="12.75">
      <c r="A14" s="191"/>
      <c r="B14" s="86"/>
      <c r="C14" s="86"/>
      <c r="D14" s="89">
        <f>B14-C14</f>
        <v>0</v>
      </c>
      <c r="E14" s="92"/>
      <c r="F14" s="190"/>
      <c r="G14" s="89">
        <f>E14-F14</f>
        <v>0</v>
      </c>
      <c r="H14" s="92"/>
      <c r="I14" s="92"/>
      <c r="J14" s="89">
        <f>H14-I14</f>
        <v>0</v>
      </c>
      <c r="K14" s="92"/>
      <c r="L14" s="190"/>
      <c r="M14" s="92"/>
    </row>
    <row r="15" spans="1:13" ht="12.75">
      <c r="A15" s="192"/>
      <c r="B15" s="86"/>
      <c r="C15" s="86"/>
      <c r="D15" s="89">
        <f>B15-C15</f>
        <v>0</v>
      </c>
      <c r="E15" s="92"/>
      <c r="F15" s="190"/>
      <c r="G15" s="89">
        <f>E15-F15</f>
        <v>0</v>
      </c>
      <c r="H15" s="92"/>
      <c r="I15" s="92"/>
      <c r="J15" s="89">
        <f>H15-I15</f>
        <v>0</v>
      </c>
      <c r="K15" s="92"/>
      <c r="L15" s="190"/>
      <c r="M15" s="92"/>
    </row>
    <row r="16" spans="1:13" ht="12.75">
      <c r="A16" s="192"/>
      <c r="B16" s="86"/>
      <c r="C16" s="86"/>
      <c r="D16" s="89">
        <f>B16-C16</f>
        <v>0</v>
      </c>
      <c r="E16" s="92"/>
      <c r="F16" s="190"/>
      <c r="G16" s="89">
        <f>E16-F16</f>
        <v>0</v>
      </c>
      <c r="H16" s="92"/>
      <c r="I16" s="92"/>
      <c r="J16" s="89">
        <f>H16-I16</f>
        <v>0</v>
      </c>
      <c r="K16" s="92"/>
      <c r="L16" s="190"/>
      <c r="M16" s="92"/>
    </row>
    <row r="17" spans="1:13" ht="12.75">
      <c r="A17" s="192"/>
      <c r="B17" s="86"/>
      <c r="C17" s="86"/>
      <c r="D17" s="89">
        <f>B17-C17</f>
        <v>0</v>
      </c>
      <c r="E17" s="92"/>
      <c r="F17" s="190"/>
      <c r="G17" s="89">
        <f>E17-F17</f>
        <v>0</v>
      </c>
      <c r="H17" s="92"/>
      <c r="I17" s="92"/>
      <c r="J17" s="89">
        <f>H17-I17</f>
        <v>0</v>
      </c>
      <c r="K17" s="92"/>
      <c r="L17" s="190"/>
      <c r="M17" s="92"/>
    </row>
    <row r="18" spans="1:13" s="194" customFormat="1" ht="12.75">
      <c r="A18" s="193"/>
      <c r="B18" s="86"/>
      <c r="C18" s="86"/>
      <c r="D18" s="89">
        <f>B18-C18</f>
        <v>0</v>
      </c>
      <c r="E18" s="92"/>
      <c r="F18" s="190"/>
      <c r="G18" s="89">
        <f>E18-F18</f>
        <v>0</v>
      </c>
      <c r="H18" s="92"/>
      <c r="I18" s="92"/>
      <c r="J18" s="89">
        <f>H18-I18</f>
        <v>0</v>
      </c>
      <c r="K18" s="92"/>
      <c r="L18" s="190"/>
      <c r="M18" s="92"/>
    </row>
    <row r="19" spans="1:13" s="194" customFormat="1" ht="12.75">
      <c r="A19" s="195" t="s">
        <v>162</v>
      </c>
      <c r="B19" s="196">
        <f>SUM(B9:B18)</f>
        <v>18</v>
      </c>
      <c r="C19" s="196">
        <f>SUM(C9:C18)</f>
        <v>19</v>
      </c>
      <c r="D19" s="110">
        <f>B19-C19</f>
        <v>-1</v>
      </c>
      <c r="E19" s="196">
        <f>SUM(E9:E18)</f>
        <v>39</v>
      </c>
      <c r="F19" s="196">
        <f>SUM(F9:F18)</f>
        <v>45</v>
      </c>
      <c r="G19" s="110">
        <f>E19-F19</f>
        <v>-6</v>
      </c>
      <c r="H19" s="196">
        <f>SUM(H9:H18)</f>
        <v>10</v>
      </c>
      <c r="I19" s="196">
        <f>SUM(I9:I18)</f>
        <v>19</v>
      </c>
      <c r="J19" s="110">
        <f>H19-I19</f>
        <v>-9</v>
      </c>
      <c r="K19" s="196">
        <f>SUM(K9:K18)</f>
        <v>0</v>
      </c>
      <c r="L19" s="196">
        <f>SUM(L9:L18)</f>
        <v>0</v>
      </c>
      <c r="M19" s="196">
        <f>SUM(M9:M18)</f>
        <v>0</v>
      </c>
    </row>
    <row r="20" spans="1:13" ht="12.75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</row>
    <row r="21" spans="1:14" ht="12.75">
      <c r="A21" s="118" t="s">
        <v>165</v>
      </c>
      <c r="B21" s="118"/>
      <c r="C21" s="118"/>
      <c r="D21" s="119"/>
      <c r="E21" s="119"/>
      <c r="F21" s="120"/>
      <c r="G21"/>
      <c r="H21"/>
      <c r="I21" s="119" t="s">
        <v>166</v>
      </c>
      <c r="J21" s="119"/>
      <c r="K21" s="119"/>
      <c r="L21" s="119"/>
      <c r="M21" s="119" t="s">
        <v>169</v>
      </c>
      <c r="N21" s="120"/>
    </row>
    <row r="22" spans="1:14" ht="12.75">
      <c r="A22" s="56"/>
      <c r="B22" s="56"/>
      <c r="C22" s="56"/>
      <c r="D22" s="56"/>
      <c r="E22" s="56"/>
      <c r="F22" s="56"/>
      <c r="G22"/>
      <c r="H22"/>
      <c r="I22" s="56"/>
      <c r="J22" s="56"/>
      <c r="K22" s="56"/>
      <c r="L22" s="56"/>
      <c r="M22" s="56"/>
      <c r="N22" s="56"/>
    </row>
    <row r="23" spans="1:16" ht="12.75">
      <c r="A23" s="119" t="s">
        <v>167</v>
      </c>
      <c r="B23" s="119"/>
      <c r="C23" s="119"/>
      <c r="D23" s="119"/>
      <c r="E23" s="119"/>
      <c r="F23" s="120"/>
      <c r="G23"/>
      <c r="H23"/>
      <c r="I23" s="119" t="s">
        <v>188</v>
      </c>
      <c r="J23" s="119"/>
      <c r="K23" s="119"/>
      <c r="L23" s="119"/>
      <c r="M23" s="119"/>
      <c r="N23" s="119"/>
      <c r="O23" s="119"/>
      <c r="P23" s="119"/>
    </row>
    <row r="24" spans="1:14" ht="12.75">
      <c r="A24" s="56"/>
      <c r="B24" s="56"/>
      <c r="C24" s="56"/>
      <c r="D24" s="56"/>
      <c r="E24" s="56"/>
      <c r="F24" s="56"/>
      <c r="G24"/>
      <c r="H24"/>
      <c r="I24" s="56"/>
      <c r="J24" s="56"/>
      <c r="K24" s="56"/>
      <c r="L24" s="56"/>
      <c r="M24" s="56"/>
      <c r="N24" s="56"/>
    </row>
    <row r="25" spans="1:14" ht="12.75">
      <c r="A25" s="121" t="s">
        <v>121</v>
      </c>
      <c r="B25" s="121"/>
      <c r="C25" s="121"/>
      <c r="D25" s="121"/>
      <c r="E25" s="119"/>
      <c r="F25" s="120"/>
      <c r="G25"/>
      <c r="H25"/>
      <c r="I25" s="121"/>
      <c r="J25" s="121"/>
      <c r="K25" s="121"/>
      <c r="L25" s="121"/>
      <c r="M25" s="121" t="s">
        <v>169</v>
      </c>
      <c r="N25"/>
    </row>
    <row r="26" spans="1:14" ht="12.75">
      <c r="A26" s="56"/>
      <c r="B26" s="56"/>
      <c r="C26" s="56"/>
      <c r="D26" s="56"/>
      <c r="E26" s="56"/>
      <c r="F26" s="56"/>
      <c r="G26"/>
      <c r="H26"/>
      <c r="I26" s="56"/>
      <c r="J26" s="56"/>
      <c r="K26" s="56"/>
      <c r="L26" s="56"/>
      <c r="M26" s="56"/>
      <c r="N26"/>
    </row>
    <row r="27" spans="1:14" ht="12.75">
      <c r="A27" s="123"/>
      <c r="B27" s="123"/>
      <c r="C27" s="123"/>
      <c r="D27" s="123"/>
      <c r="E27" s="123"/>
      <c r="F27" s="123"/>
      <c r="G27"/>
      <c r="H27"/>
      <c r="I27" s="123"/>
      <c r="J27" s="123"/>
      <c r="K27" s="123"/>
      <c r="L27" s="123"/>
      <c r="M27" s="123"/>
      <c r="N27" s="123"/>
    </row>
  </sheetData>
  <sheetProtection selectLockedCells="1" selectUnlockedCells="1"/>
  <mergeCells count="6">
    <mergeCell ref="A1:J1"/>
    <mergeCell ref="A7:A8"/>
    <mergeCell ref="B7:J7"/>
    <mergeCell ref="K7:M7"/>
    <mergeCell ref="A20:M20"/>
    <mergeCell ref="I23:P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34" sqref="A34"/>
    </sheetView>
  </sheetViews>
  <sheetFormatPr defaultColWidth="9.00390625" defaultRowHeight="14.25"/>
  <cols>
    <col min="1" max="1" width="41.75390625" style="198" customWidth="1"/>
    <col min="2" max="2" width="13.00390625" style="198" customWidth="1"/>
    <col min="3" max="5" width="9.00390625" style="198" customWidth="1"/>
    <col min="6" max="6" width="11.25390625" style="198" customWidth="1"/>
    <col min="7" max="7" width="9.625" style="198" customWidth="1"/>
    <col min="8" max="8" width="15.375" style="198" customWidth="1"/>
    <col min="9" max="9" width="16.00390625" style="198" customWidth="1"/>
    <col min="10" max="10" width="11.375" style="198" customWidth="1"/>
    <col min="11" max="11" width="11.875" style="198" customWidth="1"/>
    <col min="12" max="16384" width="9.00390625" style="198" customWidth="1"/>
  </cols>
  <sheetData>
    <row r="1" spans="1:5" ht="12.75">
      <c r="A1" s="199" t="s">
        <v>214</v>
      </c>
      <c r="B1" s="181" t="s">
        <v>172</v>
      </c>
      <c r="C1" s="200"/>
      <c r="D1" s="200"/>
      <c r="E1" s="200"/>
    </row>
    <row r="2" spans="1:5" ht="12.75">
      <c r="A2" s="201"/>
      <c r="B2" s="202"/>
      <c r="C2" s="202"/>
      <c r="D2" s="202"/>
      <c r="E2" s="202"/>
    </row>
    <row r="3" spans="1:5" ht="12.75">
      <c r="A3" s="201"/>
      <c r="B3" s="202"/>
      <c r="C3" s="202"/>
      <c r="D3" s="202"/>
      <c r="E3" s="202"/>
    </row>
    <row r="4" spans="1:5" ht="12.75">
      <c r="A4" s="203" t="s">
        <v>215</v>
      </c>
      <c r="B4" s="204"/>
      <c r="C4" s="205"/>
      <c r="D4" s="204"/>
      <c r="E4" s="204"/>
    </row>
    <row r="5" spans="2:9" ht="12.75">
      <c r="B5" s="206"/>
      <c r="C5" s="206"/>
      <c r="D5" s="206"/>
      <c r="E5" s="206"/>
      <c r="I5" s="207" t="s">
        <v>216</v>
      </c>
    </row>
    <row r="6" spans="1:12" ht="12.75">
      <c r="A6" s="208"/>
      <c r="B6" s="209" t="s">
        <v>217</v>
      </c>
      <c r="C6" s="209" t="s">
        <v>102</v>
      </c>
      <c r="D6" s="209" t="s">
        <v>103</v>
      </c>
      <c r="E6" s="209" t="s">
        <v>218</v>
      </c>
      <c r="F6" s="209" t="s">
        <v>219</v>
      </c>
      <c r="G6" s="210" t="s">
        <v>220</v>
      </c>
      <c r="H6" s="211" t="s">
        <v>221</v>
      </c>
      <c r="I6" s="211" t="s">
        <v>222</v>
      </c>
      <c r="J6" s="212" t="s">
        <v>223</v>
      </c>
      <c r="K6" s="213" t="s">
        <v>224</v>
      </c>
      <c r="L6" s="214"/>
    </row>
    <row r="7" spans="1:12" ht="9.7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14"/>
    </row>
    <row r="8" spans="1:13" ht="12.75">
      <c r="A8" s="208" t="s">
        <v>225</v>
      </c>
      <c r="B8" s="208">
        <v>96</v>
      </c>
      <c r="C8" s="208">
        <v>107</v>
      </c>
      <c r="D8" s="208">
        <f>B8-C8</f>
        <v>-11</v>
      </c>
      <c r="E8" s="208"/>
      <c r="F8" s="208">
        <f>'ЗДР.РАД. И САРАД.'!X40</f>
        <v>0</v>
      </c>
      <c r="G8" s="208">
        <f>SUM(B8,E8,F8)</f>
        <v>96</v>
      </c>
      <c r="H8" s="208" t="s">
        <v>121</v>
      </c>
      <c r="I8" s="208">
        <v>9</v>
      </c>
      <c r="J8" s="208">
        <v>9</v>
      </c>
      <c r="K8" s="208">
        <v>105</v>
      </c>
      <c r="L8" s="214"/>
      <c r="M8" s="198" t="s">
        <v>121</v>
      </c>
    </row>
    <row r="9" spans="1:12" ht="12.75">
      <c r="A9" s="208" t="s">
        <v>226</v>
      </c>
      <c r="B9" s="208">
        <f>'СТОМАТОЛОГИЈА '!E15</f>
        <v>20</v>
      </c>
      <c r="C9" s="208">
        <f>'СТОМАТОЛОГИЈА '!F15</f>
        <v>23</v>
      </c>
      <c r="D9" s="208">
        <f>B9-C9</f>
        <v>-3</v>
      </c>
      <c r="E9" s="208"/>
      <c r="F9" s="208">
        <f>'СТОМАТОЛОГИЈА '!N15</f>
        <v>0</v>
      </c>
      <c r="G9" s="208">
        <f>SUM(B9,E9,F9)</f>
        <v>20</v>
      </c>
      <c r="H9" s="208"/>
      <c r="I9" s="208">
        <v>3</v>
      </c>
      <c r="J9" s="208">
        <v>3</v>
      </c>
      <c r="K9" s="208">
        <f>SUM(B9,J9)</f>
        <v>23</v>
      </c>
      <c r="L9" s="214"/>
    </row>
    <row r="10" spans="1:12" ht="12.75">
      <c r="A10" s="208" t="s">
        <v>227</v>
      </c>
      <c r="B10" s="208">
        <v>3</v>
      </c>
      <c r="C10" s="208">
        <v>2</v>
      </c>
      <c r="D10" s="208">
        <f>B10-C10</f>
        <v>1</v>
      </c>
      <c r="E10" s="208">
        <f>АПОТЕКА!C28</f>
        <v>0</v>
      </c>
      <c r="F10" s="208"/>
      <c r="G10" s="208">
        <f>SUM(B10,E10,F10)</f>
        <v>3</v>
      </c>
      <c r="H10" s="208"/>
      <c r="I10" s="208"/>
      <c r="J10" s="208"/>
      <c r="K10" s="208">
        <f>SUM(B10,J10)</f>
        <v>3</v>
      </c>
      <c r="L10" s="214"/>
    </row>
    <row r="11" spans="1:13" ht="12.75">
      <c r="A11" s="208" t="s">
        <v>228</v>
      </c>
      <c r="B11" s="208">
        <v>188</v>
      </c>
      <c r="C11" s="208">
        <v>184</v>
      </c>
      <c r="D11" s="208">
        <f>B11-C11</f>
        <v>4</v>
      </c>
      <c r="E11" s="208"/>
      <c r="F11" s="208">
        <f>'ЗДР.РАД. И САРАД.'!Y40</f>
        <v>0</v>
      </c>
      <c r="G11" s="208">
        <f>SUM(B11,E11,F11)</f>
        <v>188</v>
      </c>
      <c r="H11" s="208">
        <v>2</v>
      </c>
      <c r="I11" s="208">
        <v>9</v>
      </c>
      <c r="J11" s="208">
        <v>9</v>
      </c>
      <c r="K11" s="208">
        <v>197</v>
      </c>
      <c r="L11" s="214"/>
      <c r="M11" s="215" t="s">
        <v>121</v>
      </c>
    </row>
    <row r="12" spans="1:13" ht="12.75">
      <c r="A12" s="208" t="s">
        <v>229</v>
      </c>
      <c r="B12" s="208">
        <f>'СТОМАТОЛОГИЈА '!H15</f>
        <v>32</v>
      </c>
      <c r="C12" s="208">
        <f>'СТОМАТОЛОГИЈА '!J15</f>
        <v>29</v>
      </c>
      <c r="D12" s="208">
        <f>B12-C12</f>
        <v>3</v>
      </c>
      <c r="E12" s="208"/>
      <c r="F12" s="208">
        <v>5</v>
      </c>
      <c r="G12" s="208">
        <f>SUM(B12,E12,F12)</f>
        <v>37</v>
      </c>
      <c r="H12" s="208"/>
      <c r="I12" s="208"/>
      <c r="J12" s="208"/>
      <c r="K12" s="208">
        <f>SUM(B12,J12)</f>
        <v>32</v>
      </c>
      <c r="L12" s="214"/>
      <c r="M12" s="198" t="s">
        <v>121</v>
      </c>
    </row>
    <row r="13" spans="1:12" ht="12.75">
      <c r="A13" s="208" t="s">
        <v>230</v>
      </c>
      <c r="B13" s="208">
        <f>'СТОМАТОЛОГИЈА '!I15</f>
        <v>8</v>
      </c>
      <c r="C13" s="208">
        <f>'СТОМАТОЛОГИЈА '!K15</f>
        <v>6</v>
      </c>
      <c r="D13" s="208">
        <f>B13-C13</f>
        <v>2</v>
      </c>
      <c r="E13" s="208"/>
      <c r="F13" s="208">
        <f>'СТОМАТОЛОГИЈА '!P15</f>
        <v>0</v>
      </c>
      <c r="G13" s="208">
        <f>SUM(B13,E13,F13)</f>
        <v>8</v>
      </c>
      <c r="H13" s="208"/>
      <c r="I13" s="208"/>
      <c r="J13" s="208"/>
      <c r="K13" s="208">
        <f>SUM(B13,J13)</f>
        <v>8</v>
      </c>
      <c r="L13" s="214"/>
    </row>
    <row r="14" spans="1:13" ht="12.75">
      <c r="A14" s="208" t="s">
        <v>231</v>
      </c>
      <c r="B14" s="208"/>
      <c r="C14" s="208"/>
      <c r="D14" s="208">
        <f>B14-C14</f>
        <v>0</v>
      </c>
      <c r="E14" s="208">
        <f>АПОТЕКА!F28</f>
        <v>0</v>
      </c>
      <c r="F14" s="208"/>
      <c r="G14" s="208">
        <f>SUM(B14,E14,F14)</f>
        <v>0</v>
      </c>
      <c r="H14" s="208"/>
      <c r="I14" s="208"/>
      <c r="J14" s="208"/>
      <c r="K14" s="208">
        <f>SUM(B14,J14)</f>
        <v>0</v>
      </c>
      <c r="L14" s="214"/>
      <c r="M14" s="198" t="s">
        <v>121</v>
      </c>
    </row>
    <row r="15" spans="1:12" ht="12.75">
      <c r="A15" s="208" t="s">
        <v>232</v>
      </c>
      <c r="B15" s="208">
        <v>4</v>
      </c>
      <c r="C15" s="208">
        <v>3</v>
      </c>
      <c r="D15" s="208">
        <f>B15-C15</f>
        <v>1</v>
      </c>
      <c r="E15" s="208"/>
      <c r="F15" s="208">
        <f>'ЗДР.РАД. И САРАД.'!Z40</f>
        <v>0</v>
      </c>
      <c r="G15" s="208">
        <f>SUM(B15,E15,F15)</f>
        <v>4</v>
      </c>
      <c r="H15" s="208"/>
      <c r="I15" s="208">
        <v>2</v>
      </c>
      <c r="J15" s="208">
        <v>2</v>
      </c>
      <c r="K15" s="208">
        <f>SUM(B15,J15)</f>
        <v>6</v>
      </c>
      <c r="L15" s="214"/>
    </row>
    <row r="16" spans="1:12" ht="12.75">
      <c r="A16" s="208" t="s">
        <v>233</v>
      </c>
      <c r="B16" s="208">
        <v>18</v>
      </c>
      <c r="C16" s="208">
        <v>19</v>
      </c>
      <c r="D16" s="208">
        <f>B16-C16</f>
        <v>-1</v>
      </c>
      <c r="E16" s="208">
        <f>АПОТЕКА!I28</f>
        <v>0</v>
      </c>
      <c r="F16" s="208">
        <v>0</v>
      </c>
      <c r="G16" s="208">
        <f>SUM(B16,E16,F16)</f>
        <v>18</v>
      </c>
      <c r="H16" s="208"/>
      <c r="I16" s="208">
        <v>2</v>
      </c>
      <c r="J16" s="208">
        <v>2</v>
      </c>
      <c r="K16" s="208">
        <f>SUM(B16,J16)</f>
        <v>20</v>
      </c>
      <c r="L16" s="214"/>
    </row>
    <row r="17" spans="1:12" ht="12.75">
      <c r="A17" s="208" t="s">
        <v>234</v>
      </c>
      <c r="B17" s="208">
        <v>49</v>
      </c>
      <c r="C17" s="208">
        <v>64</v>
      </c>
      <c r="D17" s="208">
        <f>B17-C17</f>
        <v>-15</v>
      </c>
      <c r="E17" s="208">
        <f>АПОТЕКА!L28</f>
        <v>0</v>
      </c>
      <c r="F17" s="208">
        <v>0</v>
      </c>
      <c r="G17" s="208">
        <f>SUM(B17,E17,F17)</f>
        <v>49</v>
      </c>
      <c r="H17" s="208">
        <v>1</v>
      </c>
      <c r="I17" s="208">
        <v>5</v>
      </c>
      <c r="J17" s="208">
        <v>5</v>
      </c>
      <c r="K17" s="208">
        <v>54</v>
      </c>
      <c r="L17" s="214"/>
    </row>
    <row r="18" spans="1:12" ht="12.75">
      <c r="A18" s="208" t="s">
        <v>162</v>
      </c>
      <c r="B18" s="208">
        <f>SUM(B8:B17)</f>
        <v>418</v>
      </c>
      <c r="C18" s="208">
        <f>SUM(C8:C17)</f>
        <v>437</v>
      </c>
      <c r="D18" s="208">
        <f>B18-C18</f>
        <v>-19</v>
      </c>
      <c r="E18" s="208">
        <f>SUM(E8:E17)</f>
        <v>0</v>
      </c>
      <c r="F18" s="208">
        <f>SUM(F8:F17)</f>
        <v>5</v>
      </c>
      <c r="G18" s="208">
        <f>SUM(B18,E18,F18)</f>
        <v>423</v>
      </c>
      <c r="H18" s="208">
        <f>SUM(H8:H17)</f>
        <v>3</v>
      </c>
      <c r="I18" s="208">
        <f>SUM(I8:I17)</f>
        <v>30</v>
      </c>
      <c r="J18" s="208">
        <f>SUM(J8:J17)</f>
        <v>30</v>
      </c>
      <c r="K18" s="208">
        <f>SUM(K8:K17)</f>
        <v>448</v>
      </c>
      <c r="L18" s="214"/>
    </row>
    <row r="19" spans="1:12" ht="12.75">
      <c r="A19" s="216"/>
      <c r="B19" s="216"/>
      <c r="C19" s="216"/>
      <c r="D19" s="216"/>
      <c r="E19" s="216"/>
      <c r="F19" s="216"/>
      <c r="G19" s="216" t="s">
        <v>121</v>
      </c>
      <c r="H19" s="214" t="s">
        <v>121</v>
      </c>
      <c r="I19" s="214" t="s">
        <v>121</v>
      </c>
      <c r="J19" s="214"/>
      <c r="K19" s="214"/>
      <c r="L19" s="214"/>
    </row>
    <row r="20" spans="1:12" ht="12.75">
      <c r="A20" s="216" t="s">
        <v>235</v>
      </c>
      <c r="B20" s="216"/>
      <c r="C20" s="216"/>
      <c r="D20" s="216"/>
      <c r="E20" s="216"/>
      <c r="F20" s="216"/>
      <c r="G20" s="217">
        <v>418</v>
      </c>
      <c r="H20" s="218" t="s">
        <v>236</v>
      </c>
      <c r="I20" s="218"/>
      <c r="J20" s="218"/>
      <c r="K20" s="218"/>
      <c r="L20" s="214"/>
    </row>
    <row r="21" spans="1:12" ht="12.75">
      <c r="A21" s="216" t="s">
        <v>237</v>
      </c>
      <c r="B21" s="216"/>
      <c r="C21" s="216"/>
      <c r="D21" s="216"/>
      <c r="E21" s="216"/>
      <c r="F21" s="216"/>
      <c r="G21" s="217">
        <v>5</v>
      </c>
      <c r="H21" s="218" t="s">
        <v>238</v>
      </c>
      <c r="I21" s="218"/>
      <c r="J21" s="218"/>
      <c r="K21" s="218"/>
      <c r="L21" s="214"/>
    </row>
    <row r="22" spans="1:13" ht="12.75">
      <c r="A22" s="216"/>
      <c r="B22" s="216"/>
      <c r="C22" s="216"/>
      <c r="D22" s="216"/>
      <c r="E22" s="216"/>
      <c r="F22" s="216"/>
      <c r="G22" s="217">
        <v>30</v>
      </c>
      <c r="H22" s="218" t="s">
        <v>239</v>
      </c>
      <c r="I22" s="218"/>
      <c r="J22" s="218"/>
      <c r="K22" s="218"/>
      <c r="L22" s="214"/>
      <c r="M22" s="119"/>
    </row>
    <row r="23" spans="1:12" ht="13.5" customHeight="1">
      <c r="A23" s="216"/>
      <c r="B23" s="216"/>
      <c r="C23" s="216"/>
      <c r="D23" s="216"/>
      <c r="E23" s="216"/>
      <c r="F23" s="216"/>
      <c r="G23" s="217">
        <v>2</v>
      </c>
      <c r="H23" s="218" t="s">
        <v>240</v>
      </c>
      <c r="I23" s="218"/>
      <c r="J23" s="218"/>
      <c r="K23" s="218"/>
      <c r="L23" s="214"/>
    </row>
    <row r="24" spans="1:12" ht="24" customHeight="1">
      <c r="A24" s="216"/>
      <c r="B24" s="216"/>
      <c r="C24" s="216"/>
      <c r="D24" s="216"/>
      <c r="E24" s="216"/>
      <c r="F24" s="216"/>
      <c r="G24" s="217">
        <v>2</v>
      </c>
      <c r="H24" s="219" t="s">
        <v>241</v>
      </c>
      <c r="I24" s="217" t="s">
        <v>242</v>
      </c>
      <c r="J24" s="218"/>
      <c r="K24" s="218"/>
      <c r="L24" s="214"/>
    </row>
    <row r="25" spans="1:12" ht="12.75">
      <c r="A25" s="216"/>
      <c r="B25" s="216"/>
      <c r="C25" s="216"/>
      <c r="D25" s="216"/>
      <c r="E25" s="216"/>
      <c r="F25" s="216"/>
      <c r="G25" s="216">
        <v>458</v>
      </c>
      <c r="H25" s="214"/>
      <c r="I25" s="214"/>
      <c r="J25" s="214"/>
      <c r="K25" s="214"/>
      <c r="L25" s="214"/>
    </row>
    <row r="26" spans="1:12" ht="12.75">
      <c r="A26" s="216"/>
      <c r="B26" s="216"/>
      <c r="C26" s="216"/>
      <c r="D26" s="216"/>
      <c r="E26" s="216"/>
      <c r="F26" s="216"/>
      <c r="G26" s="216"/>
      <c r="H26" s="214"/>
      <c r="I26" s="214"/>
      <c r="J26" s="214"/>
      <c r="K26" s="214"/>
      <c r="L26" s="214"/>
    </row>
    <row r="27" spans="1:12" ht="12.75">
      <c r="A27" s="119" t="s">
        <v>165</v>
      </c>
      <c r="B27" s="216"/>
      <c r="C27" s="216"/>
      <c r="D27" s="216"/>
      <c r="E27"/>
      <c r="F27"/>
      <c r="G27" s="220"/>
      <c r="H27" s="154" t="s">
        <v>166</v>
      </c>
      <c r="I27" s="119"/>
      <c r="J27" s="214"/>
      <c r="K27"/>
      <c r="L27"/>
    </row>
    <row r="28" spans="1:12" ht="12.75">
      <c r="A28" s="221"/>
      <c r="B28" s="216"/>
      <c r="C28" s="216"/>
      <c r="D28" s="216"/>
      <c r="E28"/>
      <c r="F28"/>
      <c r="G28" s="220"/>
      <c r="H28" s="222"/>
      <c r="I28" s="222"/>
      <c r="J28" s="214"/>
      <c r="K28"/>
      <c r="L28"/>
    </row>
    <row r="29" spans="1:12" ht="12.75">
      <c r="A29" s="223" t="s">
        <v>167</v>
      </c>
      <c r="B29" s="216"/>
      <c r="C29" s="216"/>
      <c r="D29" s="216"/>
      <c r="E29"/>
      <c r="F29"/>
      <c r="G29" s="220"/>
      <c r="H29" s="224" t="s">
        <v>243</v>
      </c>
      <c r="I29" s="224"/>
      <c r="J29" s="224"/>
      <c r="K29"/>
      <c r="L29"/>
    </row>
    <row r="30" spans="1:10" ht="12.75">
      <c r="A30" s="221"/>
      <c r="B30" s="216"/>
      <c r="C30" s="216"/>
      <c r="D30" s="216"/>
      <c r="E30"/>
      <c r="F30"/>
      <c r="G30" s="220"/>
      <c r="H30" s="65"/>
      <c r="I30" s="65"/>
      <c r="J30" s="56"/>
    </row>
    <row r="31" spans="1:10" ht="12.75">
      <c r="A31" s="121" t="s">
        <v>121</v>
      </c>
      <c r="B31" s="216"/>
      <c r="C31" s="216"/>
      <c r="D31" s="216"/>
      <c r="E31"/>
      <c r="F31"/>
      <c r="G31"/>
      <c r="H31" s="121"/>
      <c r="I31" s="121"/>
      <c r="J31" s="121"/>
    </row>
    <row r="32" spans="1:7" ht="12.75">
      <c r="A32" s="214"/>
      <c r="B32" s="118"/>
      <c r="C32" s="118"/>
      <c r="D32" s="119"/>
      <c r="E32"/>
      <c r="F32"/>
      <c r="G32"/>
    </row>
    <row r="33" spans="1:7" ht="12.75">
      <c r="A33" s="56"/>
      <c r="B33" s="56"/>
      <c r="C33" s="56"/>
      <c r="D33" s="56"/>
      <c r="E33"/>
      <c r="F33"/>
      <c r="G33"/>
    </row>
    <row r="41" ht="12.75">
      <c r="I41" s="198" t="s">
        <v>121</v>
      </c>
    </row>
  </sheetData>
  <sheetProtection selectLockedCells="1" selectUnlockedCells="1"/>
  <mergeCells count="1">
    <mergeCell ref="H29:J29"/>
  </mergeCells>
  <printOptions/>
  <pageMargins left="0.7" right="0.7" top="0.75" bottom="0.75" header="0.5118055555555555" footer="0.5118055555555555"/>
  <pageSetup horizontalDpi="300" verticalDpi="300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9">
      <selection activeCell="E40" sqref="E40"/>
    </sheetView>
  </sheetViews>
  <sheetFormatPr defaultColWidth="11.00390625" defaultRowHeight="14.25"/>
  <cols>
    <col min="1" max="1" width="8.50390625" style="0" customWidth="1"/>
    <col min="2" max="2" width="10.50390625" style="0" customWidth="1"/>
    <col min="3" max="3" width="40.50390625" style="0" customWidth="1"/>
    <col min="4" max="4" width="16.50390625" style="0" customWidth="1"/>
    <col min="5" max="16384" width="10.50390625" style="0" customWidth="1"/>
  </cols>
  <sheetData>
    <row r="2" spans="1:4" ht="12.75">
      <c r="A2" s="225"/>
      <c r="B2" s="225"/>
      <c r="C2" s="225"/>
      <c r="D2" s="226" t="s">
        <v>244</v>
      </c>
    </row>
    <row r="3" spans="1:4" ht="36" customHeight="1">
      <c r="A3" s="227" t="s">
        <v>245</v>
      </c>
      <c r="B3" s="228"/>
      <c r="C3" s="229" t="s">
        <v>246</v>
      </c>
      <c r="D3" s="230" t="s">
        <v>247</v>
      </c>
    </row>
    <row r="4" spans="1:6" ht="39.75" customHeight="1">
      <c r="A4" s="231">
        <v>1</v>
      </c>
      <c r="B4" s="232"/>
      <c r="C4" s="233" t="s">
        <v>248</v>
      </c>
      <c r="D4" s="234">
        <f>+D5+D6+D7+D8</f>
        <v>53157</v>
      </c>
      <c r="F4" t="s">
        <v>121</v>
      </c>
    </row>
    <row r="5" spans="1:8" ht="26.25" customHeight="1">
      <c r="A5" s="235">
        <v>2</v>
      </c>
      <c r="B5" s="236">
        <v>1100064</v>
      </c>
      <c r="C5" s="237" t="s">
        <v>249</v>
      </c>
      <c r="D5" s="238">
        <v>7100</v>
      </c>
      <c r="F5" t="s">
        <v>121</v>
      </c>
      <c r="H5" t="s">
        <v>121</v>
      </c>
    </row>
    <row r="6" spans="1:9" ht="24.75" customHeight="1">
      <c r="A6" s="235">
        <v>3</v>
      </c>
      <c r="B6" s="236">
        <v>1100072</v>
      </c>
      <c r="C6" s="237" t="s">
        <v>250</v>
      </c>
      <c r="D6" s="238">
        <v>820</v>
      </c>
      <c r="F6" t="s">
        <v>121</v>
      </c>
      <c r="I6" t="s">
        <v>121</v>
      </c>
    </row>
    <row r="7" spans="1:8" ht="24" customHeight="1">
      <c r="A7" s="235">
        <v>4</v>
      </c>
      <c r="B7" s="236">
        <v>1200039</v>
      </c>
      <c r="C7" s="237" t="s">
        <v>251</v>
      </c>
      <c r="D7" s="238">
        <v>21920</v>
      </c>
      <c r="F7" s="239" t="s">
        <v>121</v>
      </c>
      <c r="H7" t="s">
        <v>121</v>
      </c>
    </row>
    <row r="8" spans="1:7" ht="28.5" customHeight="1">
      <c r="A8" s="235">
        <v>5</v>
      </c>
      <c r="B8" s="236">
        <v>1200047</v>
      </c>
      <c r="C8" s="237" t="s">
        <v>252</v>
      </c>
      <c r="D8" s="238">
        <v>23317</v>
      </c>
      <c r="F8" s="239" t="s">
        <v>121</v>
      </c>
      <c r="G8" s="239" t="s">
        <v>121</v>
      </c>
    </row>
    <row r="9" spans="1:7" ht="30.75" customHeight="1">
      <c r="A9" s="231">
        <v>6</v>
      </c>
      <c r="B9" s="232"/>
      <c r="C9" s="240" t="s">
        <v>253</v>
      </c>
      <c r="D9" s="234">
        <f>+D8+D10+D11+D12+D13+D14+D15+D16</f>
        <v>81678</v>
      </c>
      <c r="F9" s="239" t="s">
        <v>121</v>
      </c>
      <c r="G9" t="s">
        <v>121</v>
      </c>
    </row>
    <row r="10" spans="1:6" ht="18.75" customHeight="1">
      <c r="A10" s="241">
        <v>7</v>
      </c>
      <c r="B10" s="242" t="s">
        <v>254</v>
      </c>
      <c r="C10" s="243" t="s">
        <v>255</v>
      </c>
      <c r="D10" s="244">
        <v>21252</v>
      </c>
      <c r="F10" t="s">
        <v>121</v>
      </c>
    </row>
    <row r="11" spans="1:8" ht="42.75" customHeight="1">
      <c r="A11" s="245">
        <v>8</v>
      </c>
      <c r="B11" s="246" t="s">
        <v>256</v>
      </c>
      <c r="C11" s="247" t="s">
        <v>257</v>
      </c>
      <c r="D11" s="244">
        <v>3699</v>
      </c>
      <c r="F11" t="s">
        <v>258</v>
      </c>
      <c r="G11" t="s">
        <v>121</v>
      </c>
      <c r="H11" t="s">
        <v>121</v>
      </c>
    </row>
    <row r="12" spans="1:4" ht="42" customHeight="1">
      <c r="A12" s="248">
        <v>9</v>
      </c>
      <c r="B12" s="249" t="s">
        <v>259</v>
      </c>
      <c r="C12" s="247" t="s">
        <v>260</v>
      </c>
      <c r="D12" s="244">
        <v>83</v>
      </c>
    </row>
    <row r="13" spans="1:4" ht="39.75" customHeight="1">
      <c r="A13" s="245">
        <v>10</v>
      </c>
      <c r="B13" s="246" t="s">
        <v>261</v>
      </c>
      <c r="C13" s="247" t="s">
        <v>262</v>
      </c>
      <c r="D13" s="244"/>
    </row>
    <row r="14" spans="1:4" ht="39" customHeight="1">
      <c r="A14" s="245">
        <v>11</v>
      </c>
      <c r="B14" s="246" t="s">
        <v>263</v>
      </c>
      <c r="C14" s="247" t="s">
        <v>264</v>
      </c>
      <c r="D14" s="244"/>
    </row>
    <row r="15" spans="1:4" ht="42.75" customHeight="1">
      <c r="A15" s="245">
        <v>12</v>
      </c>
      <c r="B15" s="246" t="s">
        <v>265</v>
      </c>
      <c r="C15" s="247" t="s">
        <v>266</v>
      </c>
      <c r="D15" s="244" t="s">
        <v>121</v>
      </c>
    </row>
    <row r="16" spans="1:6" ht="40.5" customHeight="1">
      <c r="A16" s="250">
        <v>13</v>
      </c>
      <c r="B16" s="251" t="s">
        <v>267</v>
      </c>
      <c r="C16" s="252" t="s">
        <v>268</v>
      </c>
      <c r="D16" s="244">
        <v>33327</v>
      </c>
      <c r="F16" t="s">
        <v>121</v>
      </c>
    </row>
    <row r="17" spans="1:6" ht="33.75" customHeight="1">
      <c r="A17" s="250">
        <v>14</v>
      </c>
      <c r="B17" s="251" t="s">
        <v>269</v>
      </c>
      <c r="C17" s="252" t="s">
        <v>270</v>
      </c>
      <c r="D17" s="253">
        <v>36160</v>
      </c>
      <c r="E17" s="254"/>
      <c r="F17" t="s">
        <v>121</v>
      </c>
    </row>
    <row r="18" spans="1:4" ht="26.25" customHeight="1">
      <c r="A18" s="235">
        <v>15</v>
      </c>
      <c r="B18" s="236">
        <v>2200038</v>
      </c>
      <c r="C18" s="255" t="s">
        <v>271</v>
      </c>
      <c r="D18" s="238"/>
    </row>
    <row r="19" spans="1:7" ht="30.75" customHeight="1">
      <c r="A19" s="235">
        <v>16</v>
      </c>
      <c r="B19" s="236">
        <v>1000231</v>
      </c>
      <c r="C19" s="256" t="s">
        <v>272</v>
      </c>
      <c r="D19" s="238">
        <v>169</v>
      </c>
      <c r="G19" t="s">
        <v>121</v>
      </c>
    </row>
    <row r="20" spans="1:4" ht="27.75" customHeight="1">
      <c r="A20" s="235">
        <v>17</v>
      </c>
      <c r="B20" s="257"/>
      <c r="C20" s="258" t="s">
        <v>273</v>
      </c>
      <c r="D20" s="253">
        <v>620</v>
      </c>
    </row>
    <row r="21" spans="1:4" ht="12.75">
      <c r="A21" s="235">
        <v>18</v>
      </c>
      <c r="B21" s="257"/>
      <c r="C21" s="258" t="s">
        <v>274</v>
      </c>
      <c r="D21" s="253">
        <v>588</v>
      </c>
    </row>
    <row r="22" spans="1:4" ht="12.75">
      <c r="A22" s="235">
        <v>19</v>
      </c>
      <c r="B22" s="259"/>
      <c r="C22" s="258" t="s">
        <v>275</v>
      </c>
      <c r="D22" s="238">
        <v>1964</v>
      </c>
    </row>
    <row r="23" spans="1:8" ht="12.75">
      <c r="A23" s="260">
        <v>20</v>
      </c>
      <c r="B23" s="259"/>
      <c r="C23" s="258" t="s">
        <v>276</v>
      </c>
      <c r="D23" s="238">
        <v>1020</v>
      </c>
      <c r="H23" t="s">
        <v>121</v>
      </c>
    </row>
    <row r="24" spans="1:4" ht="12.75">
      <c r="A24" s="261"/>
      <c r="B24" s="259"/>
      <c r="C24" s="259"/>
      <c r="D24" s="238"/>
    </row>
    <row r="25" spans="1:4" ht="12.75">
      <c r="A25" s="261"/>
      <c r="B25" s="259"/>
      <c r="C25" s="259"/>
      <c r="D25" s="238"/>
    </row>
    <row r="26" spans="1:6" ht="28.5" customHeight="1">
      <c r="A26" s="262"/>
      <c r="B26" s="263"/>
      <c r="C26" s="264" t="s">
        <v>277</v>
      </c>
      <c r="D26" s="265">
        <f>+D5+D6+D7+D8</f>
        <v>53157</v>
      </c>
      <c r="F26" t="s">
        <v>121</v>
      </c>
    </row>
    <row r="28" spans="1:6" ht="12.75">
      <c r="A28" s="266" t="s">
        <v>165</v>
      </c>
      <c r="B28" s="266"/>
      <c r="C28" s="266"/>
      <c r="D28" s="267" t="s">
        <v>278</v>
      </c>
      <c r="E28" s="268"/>
      <c r="F28" s="268" t="s">
        <v>121</v>
      </c>
    </row>
    <row r="29" spans="1:6" ht="12.75">
      <c r="A29" s="266"/>
      <c r="B29" s="266"/>
      <c r="C29" s="266"/>
      <c r="D29" s="267"/>
      <c r="E29" s="268"/>
      <c r="F29" s="268"/>
    </row>
    <row r="30" spans="1:6" ht="12.75" customHeight="1">
      <c r="A30" s="269" t="s">
        <v>279</v>
      </c>
      <c r="B30" s="269"/>
      <c r="C30" s="269"/>
      <c r="D30" s="270" t="s">
        <v>188</v>
      </c>
      <c r="E30" s="270"/>
      <c r="F30" s="270"/>
    </row>
    <row r="31" spans="1:6" ht="12.75">
      <c r="A31" s="268"/>
      <c r="B31" s="268"/>
      <c r="C31" s="268"/>
      <c r="D31" s="268"/>
      <c r="E31" s="268"/>
      <c r="F31" s="268"/>
    </row>
  </sheetData>
  <sheetProtection selectLockedCells="1" selectUnlockedCells="1"/>
  <mergeCells count="1">
    <mergeCell ref="A30:C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Roman,Обичан"&amp;12&amp;A</oddHeader>
    <oddFooter>&amp;C&amp;"Times New Roman,Обичан"&amp;12Страница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2023-02-24T12:12:03Z</cp:lastPrinted>
  <dcterms:modified xsi:type="dcterms:W3CDTF">2023-06-02T12:27:57Z</dcterms:modified>
  <cp:category/>
  <cp:version/>
  <cp:contentType/>
  <cp:contentStatus/>
  <cp:revision>585</cp:revision>
</cp:coreProperties>
</file>